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izcloud0013893-my.sharepoint.com/personal/ebarzanova_bizcloud0013893_onmicrosoft_com/Documents/"/>
    </mc:Choice>
  </mc:AlternateContent>
  <xr:revisionPtr revIDLastSave="25" documentId="8_{45EE64D7-B30C-4841-B7BB-3B70F6C5E865}" xr6:coauthVersionLast="47" xr6:coauthVersionMax="47" xr10:uidLastSave="{00760B5A-7A31-48B5-BDD0-87A36A494F8E}"/>
  <bookViews>
    <workbookView xWindow="-120" yWindow="-120" windowWidth="25440" windowHeight="15270" xr2:uid="{2A9EB5AA-B206-436D-8E4E-6E1EBD9D27CE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Лист1!$A$2:$V$113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3" i="1" l="1"/>
  <c r="G111" i="1"/>
  <c r="G113" i="1" s="1"/>
  <c r="H111" i="1"/>
  <c r="I111" i="1"/>
  <c r="J111" i="1"/>
  <c r="K111" i="1"/>
  <c r="L111" i="1"/>
  <c r="M111" i="1"/>
  <c r="M113" i="1" s="1"/>
  <c r="N111" i="1"/>
  <c r="O111" i="1"/>
  <c r="O113" i="1" s="1"/>
  <c r="P111" i="1"/>
  <c r="P113" i="1" s="1"/>
  <c r="Q111" i="1"/>
  <c r="Q113" i="1" s="1"/>
  <c r="R111" i="1"/>
  <c r="R113" i="1" s="1"/>
  <c r="S111" i="1"/>
  <c r="T111" i="1"/>
  <c r="U111" i="1"/>
  <c r="F111" i="1"/>
  <c r="F113" i="1" s="1"/>
  <c r="H113" i="1"/>
  <c r="I113" i="1"/>
  <c r="J113" i="1"/>
  <c r="K113" i="1"/>
  <c r="L113" i="1"/>
  <c r="N113" i="1"/>
  <c r="S113" i="1"/>
  <c r="T113" i="1"/>
  <c r="U113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E26" i="1"/>
  <c r="E59" i="1" l="1"/>
  <c r="E111" i="1"/>
  <c r="W110" i="1"/>
  <c r="W109" i="1"/>
  <c r="W108" i="1"/>
  <c r="U108" i="1"/>
  <c r="W107" i="1"/>
  <c r="U107" i="1"/>
  <c r="W106" i="1"/>
  <c r="U106" i="1"/>
  <c r="W105" i="1"/>
  <c r="U105" i="1"/>
  <c r="W104" i="1"/>
  <c r="U104" i="1"/>
  <c r="W103" i="1"/>
  <c r="U103" i="1"/>
  <c r="W102" i="1"/>
  <c r="U102" i="1"/>
  <c r="W101" i="1"/>
  <c r="U101" i="1"/>
  <c r="W100" i="1"/>
  <c r="U100" i="1"/>
  <c r="W99" i="1"/>
  <c r="U99" i="1"/>
  <c r="W98" i="1"/>
  <c r="U98" i="1"/>
  <c r="W97" i="1"/>
  <c r="U97" i="1"/>
  <c r="W96" i="1"/>
  <c r="U96" i="1"/>
  <c r="W95" i="1"/>
  <c r="U95" i="1"/>
  <c r="W94" i="1"/>
  <c r="U94" i="1"/>
  <c r="W93" i="1"/>
  <c r="U93" i="1"/>
  <c r="W92" i="1"/>
  <c r="U92" i="1"/>
  <c r="W91" i="1"/>
  <c r="U91" i="1"/>
  <c r="W90" i="1"/>
  <c r="U90" i="1"/>
  <c r="W89" i="1"/>
  <c r="U89" i="1"/>
  <c r="W88" i="1"/>
  <c r="U88" i="1"/>
  <c r="W87" i="1"/>
  <c r="U87" i="1"/>
  <c r="W86" i="1"/>
  <c r="U86" i="1"/>
  <c r="W85" i="1"/>
  <c r="U85" i="1"/>
  <c r="W84" i="1"/>
  <c r="U84" i="1"/>
  <c r="W83" i="1"/>
  <c r="U83" i="1"/>
  <c r="W82" i="1"/>
  <c r="U82" i="1"/>
  <c r="W81" i="1"/>
  <c r="U81" i="1"/>
  <c r="W80" i="1"/>
  <c r="U80" i="1"/>
  <c r="W79" i="1"/>
  <c r="U79" i="1"/>
  <c r="W78" i="1"/>
  <c r="U78" i="1"/>
  <c r="W77" i="1"/>
  <c r="U77" i="1"/>
  <c r="W76" i="1"/>
  <c r="U76" i="1"/>
  <c r="W75" i="1"/>
  <c r="U75" i="1"/>
  <c r="W74" i="1"/>
  <c r="U74" i="1"/>
  <c r="W73" i="1"/>
  <c r="U73" i="1"/>
  <c r="W72" i="1"/>
  <c r="U72" i="1"/>
  <c r="W71" i="1"/>
  <c r="U71" i="1"/>
  <c r="W70" i="1"/>
  <c r="U70" i="1"/>
  <c r="W69" i="1"/>
  <c r="U69" i="1"/>
  <c r="W68" i="1"/>
  <c r="U68" i="1"/>
  <c r="W67" i="1"/>
  <c r="U67" i="1"/>
  <c r="W66" i="1"/>
  <c r="U66" i="1"/>
  <c r="W65" i="1"/>
  <c r="U65" i="1"/>
  <c r="W64" i="1"/>
  <c r="U64" i="1"/>
  <c r="W63" i="1"/>
  <c r="U63" i="1"/>
  <c r="W62" i="1"/>
  <c r="U62" i="1"/>
  <c r="W61" i="1"/>
  <c r="V111" i="1" s="1"/>
  <c r="U61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W58" i="1"/>
  <c r="U58" i="1"/>
  <c r="W57" i="1"/>
  <c r="U57" i="1"/>
  <c r="W56" i="1"/>
  <c r="U56" i="1"/>
  <c r="W55" i="1"/>
  <c r="U55" i="1"/>
  <c r="W54" i="1"/>
  <c r="U54" i="1"/>
  <c r="W53" i="1"/>
  <c r="U53" i="1"/>
  <c r="W52" i="1"/>
  <c r="U52" i="1"/>
  <c r="W51" i="1"/>
  <c r="U51" i="1"/>
  <c r="W50" i="1"/>
  <c r="U50" i="1"/>
  <c r="W49" i="1"/>
  <c r="U49" i="1"/>
  <c r="W48" i="1"/>
  <c r="U48" i="1"/>
  <c r="W47" i="1"/>
  <c r="U47" i="1"/>
  <c r="W46" i="1"/>
  <c r="U46" i="1"/>
  <c r="W45" i="1"/>
  <c r="U45" i="1"/>
  <c r="W44" i="1"/>
  <c r="U44" i="1"/>
  <c r="W43" i="1"/>
  <c r="U43" i="1"/>
  <c r="W42" i="1"/>
  <c r="U42" i="1"/>
  <c r="W41" i="1"/>
  <c r="U41" i="1"/>
  <c r="W40" i="1"/>
  <c r="U40" i="1"/>
  <c r="W39" i="1"/>
  <c r="U39" i="1"/>
  <c r="W38" i="1"/>
  <c r="U38" i="1"/>
  <c r="W37" i="1"/>
  <c r="U37" i="1"/>
  <c r="W36" i="1"/>
  <c r="U36" i="1"/>
  <c r="W35" i="1"/>
  <c r="U35" i="1"/>
  <c r="W34" i="1"/>
  <c r="U34" i="1"/>
  <c r="W33" i="1"/>
  <c r="U33" i="1"/>
  <c r="W32" i="1"/>
  <c r="U32" i="1"/>
  <c r="W31" i="1"/>
  <c r="U31" i="1"/>
  <c r="W30" i="1"/>
  <c r="U30" i="1"/>
  <c r="W29" i="1"/>
  <c r="U29" i="1"/>
  <c r="W28" i="1"/>
  <c r="U28" i="1"/>
  <c r="W25" i="1"/>
  <c r="U25" i="1"/>
  <c r="W24" i="1"/>
  <c r="U24" i="1"/>
  <c r="W23" i="1"/>
  <c r="U23" i="1"/>
  <c r="W22" i="1"/>
  <c r="U22" i="1"/>
  <c r="W21" i="1"/>
  <c r="U21" i="1"/>
  <c r="W20" i="1"/>
  <c r="U20" i="1"/>
  <c r="W19" i="1"/>
  <c r="U19" i="1"/>
  <c r="W18" i="1"/>
  <c r="U18" i="1"/>
  <c r="W17" i="1"/>
  <c r="U17" i="1"/>
  <c r="W16" i="1"/>
  <c r="U16" i="1"/>
  <c r="W15" i="1"/>
  <c r="U15" i="1"/>
  <c r="W14" i="1"/>
  <c r="U14" i="1"/>
  <c r="W13" i="1"/>
  <c r="U13" i="1"/>
  <c r="W12" i="1"/>
  <c r="U12" i="1"/>
  <c r="W11" i="1"/>
  <c r="U11" i="1"/>
  <c r="W10" i="1"/>
  <c r="U10" i="1"/>
  <c r="W9" i="1"/>
  <c r="U9" i="1"/>
  <c r="W8" i="1"/>
  <c r="U8" i="1"/>
  <c r="W7" i="1"/>
  <c r="U7" i="1"/>
  <c r="W6" i="1"/>
  <c r="U6" i="1"/>
  <c r="W5" i="1"/>
  <c r="U5" i="1"/>
  <c r="W4" i="1"/>
  <c r="U4" i="1"/>
  <c r="W3" i="1"/>
  <c r="V26" i="1" s="1"/>
  <c r="U3" i="1"/>
  <c r="V59" i="1" l="1"/>
  <c r="U59" i="1"/>
  <c r="V113" i="1" l="1"/>
</calcChain>
</file>

<file path=xl/sharedStrings.xml><?xml version="1.0" encoding="utf-8"?>
<sst xmlns="http://schemas.openxmlformats.org/spreadsheetml/2006/main" count="551" uniqueCount="87">
  <si>
    <t>Отдел/
Подотд.</t>
  </si>
  <si>
    <t>Землище</t>
  </si>
  <si>
    <t>Вид на сечта</t>
  </si>
  <si>
    <t>Дървесен вид</t>
  </si>
  <si>
    <t>Площ</t>
  </si>
  <si>
    <t>Стояща маса</t>
  </si>
  <si>
    <t>Лежаща маса</t>
  </si>
  <si>
    <t>Iа клас</t>
  </si>
  <si>
    <t>I клас</t>
  </si>
  <si>
    <t>II клас</t>
  </si>
  <si>
    <t>ЕСД</t>
  </si>
  <si>
    <t>III клас</t>
  </si>
  <si>
    <t>IV клас</t>
  </si>
  <si>
    <t>V клас</t>
  </si>
  <si>
    <t>ССД</t>
  </si>
  <si>
    <t>VI клас</t>
  </si>
  <si>
    <t>ДСД</t>
  </si>
  <si>
    <t>ОЗМ</t>
  </si>
  <si>
    <t>Дърва с негодни</t>
  </si>
  <si>
    <t>Дърва от клони</t>
  </si>
  <si>
    <t>Дърва</t>
  </si>
  <si>
    <t>Прогнозна стойност</t>
  </si>
  <si>
    <t>гсу</t>
  </si>
  <si>
    <t>Групово-постепенна</t>
  </si>
  <si>
    <t>бб</t>
  </si>
  <si>
    <t>Боровец</t>
  </si>
  <si>
    <t>см</t>
  </si>
  <si>
    <t>ела</t>
  </si>
  <si>
    <t>Пробирка</t>
  </si>
  <si>
    <t>Общо:</t>
  </si>
  <si>
    <t>бк</t>
  </si>
  <si>
    <t>чб</t>
  </si>
  <si>
    <t>Прореждане</t>
  </si>
  <si>
    <t>Самоков</t>
  </si>
  <si>
    <t>Санитарна</t>
  </si>
  <si>
    <t>Радуил</t>
  </si>
  <si>
    <t>здб</t>
  </si>
  <si>
    <t>трп</t>
  </si>
  <si>
    <t>Марица</t>
  </si>
  <si>
    <t>Принудителна</t>
  </si>
  <si>
    <t>1544 с</t>
  </si>
  <si>
    <t>брз</t>
  </si>
  <si>
    <t>1544 м</t>
  </si>
  <si>
    <t>1544 г</t>
  </si>
  <si>
    <t>ива</t>
  </si>
  <si>
    <t>1544 е</t>
  </si>
  <si>
    <t>1545 а</t>
  </si>
  <si>
    <t>1545 д</t>
  </si>
  <si>
    <t>1543 л</t>
  </si>
  <si>
    <t>1543 в</t>
  </si>
  <si>
    <t>принудителна</t>
  </si>
  <si>
    <t>1627 з</t>
  </si>
  <si>
    <t>1579 у</t>
  </si>
  <si>
    <t>1579 с</t>
  </si>
  <si>
    <t>1578 у</t>
  </si>
  <si>
    <t>1627 а</t>
  </si>
  <si>
    <t>1629 е</t>
  </si>
  <si>
    <t>1627 ж</t>
  </si>
  <si>
    <t>1627 и</t>
  </si>
  <si>
    <t>бм</t>
  </si>
  <si>
    <t>1086 а</t>
  </si>
  <si>
    <t>Изборно прореждане</t>
  </si>
  <si>
    <t>1088 а</t>
  </si>
  <si>
    <t>1089 а</t>
  </si>
  <si>
    <t>1090 а</t>
  </si>
  <si>
    <t>1107 а</t>
  </si>
  <si>
    <t>1108 а</t>
  </si>
  <si>
    <t>1109 а</t>
  </si>
  <si>
    <t>1111 а</t>
  </si>
  <si>
    <t>Единично-изборна</t>
  </si>
  <si>
    <t>1115 а</t>
  </si>
  <si>
    <t>1116 а</t>
  </si>
  <si>
    <t>1143 а</t>
  </si>
  <si>
    <t>1144 а</t>
  </si>
  <si>
    <t>1145 а</t>
  </si>
  <si>
    <t>1147 а</t>
  </si>
  <si>
    <t>1039 б</t>
  </si>
  <si>
    <t>1010 г</t>
  </si>
  <si>
    <t>1011 а</t>
  </si>
  <si>
    <t>1011 в</t>
  </si>
  <si>
    <t>1034 г</t>
  </si>
  <si>
    <t>Всичко:</t>
  </si>
  <si>
    <t>1111 в</t>
  </si>
  <si>
    <t>Изготвил:</t>
  </si>
  <si>
    <t>/инж. Владимир Малинов</t>
  </si>
  <si>
    <t>директор на ОП "Общинско лесничейство" - Самоков/</t>
  </si>
  <si>
    <t xml:space="preserve"> 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</si>
</sst>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лв.&quot;_-;\-* #,##0.00\ &quot;лв.&quot;_-;_-* &quot;-&quot;??\ &quot;лв.&quot;_-;_-@_-"/>
    <numFmt numFmtId="164" formatCode="0.0"/>
    <numFmt numFmtId="165" formatCode="_-* #,##0.00\ [$лв.-402]_-;\-* #,##0.00\ [$лв.-402]_-;_-* &quot;-&quot;??\ [$лв.-402]_-;_-@_-"/>
  </numFmts>
  <fonts count="6" x14ac:knownFonts="1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1"/>
      <name val="Aptos Narrow"/>
      <family val="2"/>
      <charset val="204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B050"/>
      </left>
      <right/>
      <top style="thin">
        <color rgb="FF00B050"/>
      </top>
      <bottom style="thin">
        <color theme="6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B050"/>
      </left>
      <right/>
      <top/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4" xfId="0" applyFont="1" applyBorder="1" applyAlignment="1">
      <alignment wrapText="1"/>
    </xf>
    <xf numFmtId="0" fontId="0" fillId="0" borderId="5" xfId="0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/>
    <xf numFmtId="2" fontId="2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4" fontId="3" fillId="2" borderId="3" xfId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8" xfId="0" applyBorder="1"/>
    <xf numFmtId="0" fontId="5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right" vertical="top"/>
    </xf>
    <xf numFmtId="0" fontId="0" fillId="0" borderId="7" xfId="0" applyBorder="1" applyAlignment="1">
      <alignment horizontal="right" vertical="top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Валута" xfId="1" builtinId="4"/>
    <cellStyle name="Нормален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izcloud0013893-my.sharepoint.com/personal/ebarzanova_bizcloud0013893_onmicrosoft_com/Documents/Annual_plan/Annual_plan_2024.xlsx" TargetMode="External"/><Relationship Id="rId1" Type="http://schemas.openxmlformats.org/officeDocument/2006/relationships/externalLinkPath" Target="Annual_plan/Annual_plan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17"/>
      <sheetName val="Annual_plan"/>
      <sheetName val="ГСП Самоков"/>
      <sheetName val="Данни по ГСП"/>
      <sheetName val="Маркиран ЛФ"/>
      <sheetName val="Бюджет"/>
      <sheetName val="Бюджет_Добив"/>
      <sheetName val="Приложение№2"/>
      <sheetName val="Заповед_маркиране_2023"/>
      <sheetName val="Лист1"/>
      <sheetName val="За_докладна_Добив"/>
      <sheetName val="Регистър_на_сечите"/>
    </sheetNames>
    <sheetDataSet>
      <sheetData sheetId="0"/>
      <sheetData sheetId="1"/>
      <sheetData sheetId="2"/>
      <sheetData sheetId="3"/>
      <sheetData sheetId="4"/>
      <sheetData sheetId="5">
        <row r="3">
          <cell r="B3">
            <v>120</v>
          </cell>
          <cell r="C3">
            <v>110</v>
          </cell>
          <cell r="D3">
            <v>100</v>
          </cell>
          <cell r="E3">
            <v>80</v>
          </cell>
          <cell r="F3">
            <v>40</v>
          </cell>
          <cell r="G3">
            <v>40</v>
          </cell>
          <cell r="H3">
            <v>40</v>
          </cell>
          <cell r="I3">
            <v>70</v>
          </cell>
          <cell r="L3">
            <v>40</v>
          </cell>
        </row>
        <row r="5">
          <cell r="D5">
            <v>135</v>
          </cell>
          <cell r="I5">
            <v>70</v>
          </cell>
          <cell r="L5">
            <v>40</v>
          </cell>
        </row>
        <row r="7">
          <cell r="B7">
            <v>130</v>
          </cell>
          <cell r="C7">
            <v>120</v>
          </cell>
          <cell r="D7">
            <v>110</v>
          </cell>
          <cell r="E7">
            <v>90</v>
          </cell>
          <cell r="F7">
            <v>40</v>
          </cell>
          <cell r="G7">
            <v>40</v>
          </cell>
          <cell r="H7">
            <v>40</v>
          </cell>
          <cell r="I7">
            <v>70</v>
          </cell>
          <cell r="L7">
            <v>40</v>
          </cell>
        </row>
        <row r="11">
          <cell r="B11">
            <v>130</v>
          </cell>
          <cell r="C11">
            <v>120</v>
          </cell>
          <cell r="D11">
            <v>110</v>
          </cell>
          <cell r="E11">
            <v>90</v>
          </cell>
          <cell r="F11">
            <v>40</v>
          </cell>
          <cell r="G11">
            <v>40</v>
          </cell>
          <cell r="H11">
            <v>40</v>
          </cell>
          <cell r="I11">
            <v>70</v>
          </cell>
          <cell r="L11">
            <v>40</v>
          </cell>
        </row>
        <row r="13">
          <cell r="C13">
            <v>100</v>
          </cell>
          <cell r="D13">
            <v>90</v>
          </cell>
          <cell r="E13">
            <v>60</v>
          </cell>
          <cell r="F13">
            <v>40</v>
          </cell>
          <cell r="G13">
            <v>40</v>
          </cell>
          <cell r="H13">
            <v>40</v>
          </cell>
          <cell r="I13">
            <v>70</v>
          </cell>
          <cell r="L13">
            <v>40</v>
          </cell>
        </row>
        <row r="15">
          <cell r="B15">
            <v>120</v>
          </cell>
          <cell r="C15">
            <v>110</v>
          </cell>
          <cell r="D15">
            <v>100</v>
          </cell>
          <cell r="E15">
            <v>70</v>
          </cell>
          <cell r="F15">
            <v>80</v>
          </cell>
          <cell r="G15">
            <v>80</v>
          </cell>
          <cell r="H15">
            <v>80</v>
          </cell>
          <cell r="I15">
            <v>85</v>
          </cell>
          <cell r="L15">
            <v>80</v>
          </cell>
        </row>
        <row r="17">
          <cell r="I17">
            <v>70</v>
          </cell>
          <cell r="L17">
            <v>45</v>
          </cell>
        </row>
        <row r="21">
          <cell r="D21">
            <v>85</v>
          </cell>
          <cell r="I21">
            <v>85</v>
          </cell>
          <cell r="L21">
            <v>80</v>
          </cell>
        </row>
        <row r="23">
          <cell r="I23">
            <v>70</v>
          </cell>
          <cell r="L23">
            <v>45</v>
          </cell>
        </row>
        <row r="27">
          <cell r="B27">
            <v>100</v>
          </cell>
          <cell r="C27">
            <v>90</v>
          </cell>
          <cell r="D27">
            <v>80</v>
          </cell>
          <cell r="E27">
            <v>70</v>
          </cell>
          <cell r="F27">
            <v>45</v>
          </cell>
          <cell r="G27">
            <v>45</v>
          </cell>
          <cell r="H27">
            <v>45</v>
          </cell>
          <cell r="I27">
            <v>60</v>
          </cell>
          <cell r="L27">
            <v>45</v>
          </cell>
        </row>
      </sheetData>
      <sheetData sheetId="6"/>
      <sheetData sheetId="7">
        <row r="62">
          <cell r="I62">
            <v>0</v>
          </cell>
          <cell r="J62">
            <v>11</v>
          </cell>
          <cell r="L62">
            <v>0</v>
          </cell>
          <cell r="M62">
            <v>2</v>
          </cell>
          <cell r="N62">
            <v>0</v>
          </cell>
          <cell r="P62">
            <v>1</v>
          </cell>
          <cell r="R62">
            <v>25</v>
          </cell>
          <cell r="U62">
            <v>48</v>
          </cell>
        </row>
        <row r="63">
          <cell r="I63">
            <v>0</v>
          </cell>
          <cell r="J63">
            <v>1</v>
          </cell>
          <cell r="L63">
            <v>1</v>
          </cell>
          <cell r="M63">
            <v>0</v>
          </cell>
          <cell r="N63">
            <v>0</v>
          </cell>
          <cell r="P63">
            <v>0</v>
          </cell>
          <cell r="R63">
            <v>5</v>
          </cell>
          <cell r="U63">
            <v>9</v>
          </cell>
        </row>
        <row r="64">
          <cell r="I64">
            <v>0</v>
          </cell>
          <cell r="J64">
            <v>0</v>
          </cell>
          <cell r="L64">
            <v>0</v>
          </cell>
          <cell r="M64">
            <v>0</v>
          </cell>
          <cell r="N64">
            <v>0</v>
          </cell>
          <cell r="P64">
            <v>0</v>
          </cell>
          <cell r="R64">
            <v>1</v>
          </cell>
          <cell r="U64">
            <v>3</v>
          </cell>
        </row>
        <row r="68">
          <cell r="I68">
            <v>0</v>
          </cell>
          <cell r="J68">
            <v>4</v>
          </cell>
          <cell r="L68">
            <v>0</v>
          </cell>
          <cell r="M68">
            <v>1</v>
          </cell>
          <cell r="N68">
            <v>0</v>
          </cell>
          <cell r="P68">
            <v>0</v>
          </cell>
          <cell r="R68">
            <v>9</v>
          </cell>
          <cell r="U68">
            <v>17</v>
          </cell>
        </row>
        <row r="69">
          <cell r="I69">
            <v>0</v>
          </cell>
          <cell r="J69">
            <v>1</v>
          </cell>
          <cell r="L69">
            <v>0</v>
          </cell>
          <cell r="M69">
            <v>0</v>
          </cell>
          <cell r="N69">
            <v>0</v>
          </cell>
          <cell r="P69">
            <v>0</v>
          </cell>
          <cell r="R69">
            <v>2</v>
          </cell>
          <cell r="U69">
            <v>5</v>
          </cell>
        </row>
        <row r="70">
          <cell r="I70">
            <v>0</v>
          </cell>
          <cell r="J70">
            <v>0</v>
          </cell>
          <cell r="L70">
            <v>0</v>
          </cell>
          <cell r="M70">
            <v>0</v>
          </cell>
          <cell r="N70">
            <v>0</v>
          </cell>
          <cell r="P70">
            <v>0</v>
          </cell>
          <cell r="R70">
            <v>2</v>
          </cell>
          <cell r="U70">
            <v>3</v>
          </cell>
        </row>
        <row r="71">
          <cell r="I71">
            <v>0</v>
          </cell>
          <cell r="J71">
            <v>0</v>
          </cell>
          <cell r="L71">
            <v>0</v>
          </cell>
          <cell r="M71">
            <v>0</v>
          </cell>
          <cell r="N71">
            <v>0</v>
          </cell>
          <cell r="P71">
            <v>0</v>
          </cell>
          <cell r="R71">
            <v>17</v>
          </cell>
          <cell r="U71">
            <v>31</v>
          </cell>
        </row>
        <row r="72">
          <cell r="I72">
            <v>0</v>
          </cell>
          <cell r="J72">
            <v>0</v>
          </cell>
          <cell r="L72">
            <v>0</v>
          </cell>
          <cell r="M72">
            <v>0</v>
          </cell>
          <cell r="N72">
            <v>0</v>
          </cell>
          <cell r="P72">
            <v>0</v>
          </cell>
          <cell r="R72">
            <v>5</v>
          </cell>
          <cell r="U72">
            <v>8</v>
          </cell>
        </row>
        <row r="73">
          <cell r="I73">
            <v>0</v>
          </cell>
          <cell r="J73">
            <v>0</v>
          </cell>
          <cell r="L73">
            <v>0</v>
          </cell>
          <cell r="M73">
            <v>0</v>
          </cell>
          <cell r="N73">
            <v>0</v>
          </cell>
          <cell r="P73">
            <v>0</v>
          </cell>
          <cell r="R73">
            <v>2</v>
          </cell>
          <cell r="U73">
            <v>3</v>
          </cell>
        </row>
        <row r="74">
          <cell r="I74">
            <v>0</v>
          </cell>
          <cell r="J74">
            <v>0</v>
          </cell>
          <cell r="L74">
            <v>0</v>
          </cell>
          <cell r="M74">
            <v>0</v>
          </cell>
          <cell r="N74">
            <v>0</v>
          </cell>
          <cell r="P74">
            <v>0</v>
          </cell>
          <cell r="R74">
            <v>1</v>
          </cell>
          <cell r="U74">
            <v>3</v>
          </cell>
        </row>
        <row r="75">
          <cell r="I75">
            <v>83</v>
          </cell>
          <cell r="J75">
            <v>99</v>
          </cell>
          <cell r="L75">
            <v>2</v>
          </cell>
          <cell r="M75">
            <v>10</v>
          </cell>
          <cell r="N75">
            <v>4</v>
          </cell>
          <cell r="P75">
            <v>6</v>
          </cell>
          <cell r="R75">
            <v>251</v>
          </cell>
          <cell r="U75">
            <v>491</v>
          </cell>
        </row>
        <row r="76">
          <cell r="I76">
            <v>2</v>
          </cell>
          <cell r="J76">
            <v>2</v>
          </cell>
          <cell r="L76">
            <v>0</v>
          </cell>
          <cell r="M76">
            <v>0</v>
          </cell>
          <cell r="N76">
            <v>0</v>
          </cell>
          <cell r="P76">
            <v>0</v>
          </cell>
          <cell r="R76">
            <v>2</v>
          </cell>
          <cell r="U76">
            <v>4</v>
          </cell>
        </row>
        <row r="77">
          <cell r="I77">
            <v>8</v>
          </cell>
          <cell r="J77">
            <v>1</v>
          </cell>
          <cell r="L77">
            <v>0</v>
          </cell>
          <cell r="M77">
            <v>0</v>
          </cell>
          <cell r="N77">
            <v>0</v>
          </cell>
          <cell r="P77">
            <v>0</v>
          </cell>
          <cell r="R77">
            <v>8</v>
          </cell>
          <cell r="U77">
            <v>15</v>
          </cell>
        </row>
        <row r="88">
          <cell r="I88">
            <v>0</v>
          </cell>
          <cell r="J88">
            <v>3</v>
          </cell>
          <cell r="L88">
            <v>3</v>
          </cell>
          <cell r="M88">
            <v>1</v>
          </cell>
          <cell r="N88">
            <v>1</v>
          </cell>
          <cell r="P88">
            <v>1</v>
          </cell>
          <cell r="R88">
            <v>9</v>
          </cell>
          <cell r="U88">
            <v>18</v>
          </cell>
        </row>
        <row r="89">
          <cell r="I89">
            <v>0</v>
          </cell>
          <cell r="J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  <cell r="R89">
            <v>3</v>
          </cell>
          <cell r="U89">
            <v>5</v>
          </cell>
        </row>
        <row r="90">
          <cell r="I90">
            <v>0</v>
          </cell>
          <cell r="J90">
            <v>2</v>
          </cell>
          <cell r="L90">
            <v>4</v>
          </cell>
          <cell r="M90">
            <v>2</v>
          </cell>
          <cell r="N90">
            <v>0</v>
          </cell>
          <cell r="P90">
            <v>1</v>
          </cell>
          <cell r="R90">
            <v>26</v>
          </cell>
          <cell r="U90">
            <v>49</v>
          </cell>
        </row>
        <row r="91">
          <cell r="I91">
            <v>0</v>
          </cell>
          <cell r="J91">
            <v>0</v>
          </cell>
          <cell r="L91">
            <v>0</v>
          </cell>
          <cell r="M91">
            <v>0</v>
          </cell>
          <cell r="N91">
            <v>0</v>
          </cell>
          <cell r="P91">
            <v>0</v>
          </cell>
          <cell r="R91">
            <v>2</v>
          </cell>
          <cell r="U91">
            <v>3</v>
          </cell>
        </row>
        <row r="98">
          <cell r="I98">
            <v>0</v>
          </cell>
          <cell r="J98">
            <v>6</v>
          </cell>
          <cell r="L98">
            <v>2</v>
          </cell>
          <cell r="M98">
            <v>1</v>
          </cell>
          <cell r="N98">
            <v>0</v>
          </cell>
          <cell r="P98">
            <v>1</v>
          </cell>
          <cell r="R98">
            <v>32</v>
          </cell>
          <cell r="U98">
            <v>60</v>
          </cell>
        </row>
        <row r="99">
          <cell r="I99">
            <v>0</v>
          </cell>
          <cell r="J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  <cell r="R99">
            <v>10</v>
          </cell>
          <cell r="U99">
            <v>20</v>
          </cell>
        </row>
        <row r="100">
          <cell r="I100">
            <v>0</v>
          </cell>
          <cell r="J100">
            <v>0</v>
          </cell>
          <cell r="L100">
            <v>0</v>
          </cell>
          <cell r="M100">
            <v>0</v>
          </cell>
          <cell r="N100">
            <v>0</v>
          </cell>
          <cell r="P100">
            <v>0</v>
          </cell>
          <cell r="R100">
            <v>5</v>
          </cell>
          <cell r="U100">
            <v>10</v>
          </cell>
        </row>
        <row r="101">
          <cell r="I101">
            <v>0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  <cell r="R101">
            <v>5</v>
          </cell>
          <cell r="U101">
            <v>10</v>
          </cell>
        </row>
        <row r="113">
          <cell r="I113">
            <v>0</v>
          </cell>
          <cell r="J113">
            <v>6</v>
          </cell>
          <cell r="L113">
            <v>1</v>
          </cell>
          <cell r="M113">
            <v>0</v>
          </cell>
          <cell r="N113">
            <v>0</v>
          </cell>
          <cell r="P113">
            <v>0</v>
          </cell>
          <cell r="R113">
            <v>26</v>
          </cell>
          <cell r="U113">
            <v>51</v>
          </cell>
        </row>
        <row r="114">
          <cell r="I114">
            <v>0</v>
          </cell>
          <cell r="J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0</v>
          </cell>
          <cell r="R114">
            <v>2</v>
          </cell>
          <cell r="U114">
            <v>4</v>
          </cell>
        </row>
        <row r="138">
          <cell r="I138">
            <v>0</v>
          </cell>
          <cell r="J138">
            <v>0</v>
          </cell>
          <cell r="L138">
            <v>7</v>
          </cell>
          <cell r="M138">
            <v>0</v>
          </cell>
          <cell r="N138">
            <v>3</v>
          </cell>
          <cell r="P138">
            <v>1</v>
          </cell>
          <cell r="R138">
            <v>15</v>
          </cell>
          <cell r="U138">
            <v>28</v>
          </cell>
        </row>
        <row r="139">
          <cell r="I139">
            <v>0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  <cell r="R139">
            <v>5</v>
          </cell>
          <cell r="U139">
            <v>10</v>
          </cell>
        </row>
        <row r="140">
          <cell r="I140">
            <v>0</v>
          </cell>
          <cell r="J140">
            <v>11</v>
          </cell>
          <cell r="L140">
            <v>5</v>
          </cell>
          <cell r="M140">
            <v>5</v>
          </cell>
          <cell r="N140">
            <v>1</v>
          </cell>
          <cell r="P140">
            <v>3</v>
          </cell>
          <cell r="R140">
            <v>11</v>
          </cell>
          <cell r="U140">
            <v>21</v>
          </cell>
        </row>
        <row r="141">
          <cell r="I141">
            <v>1</v>
          </cell>
          <cell r="J141">
            <v>10</v>
          </cell>
          <cell r="L141">
            <v>5</v>
          </cell>
          <cell r="M141">
            <v>0</v>
          </cell>
          <cell r="N141">
            <v>2</v>
          </cell>
          <cell r="P141">
            <v>1</v>
          </cell>
          <cell r="R141">
            <v>8</v>
          </cell>
          <cell r="U141">
            <v>15</v>
          </cell>
        </row>
        <row r="142">
          <cell r="I142">
            <v>0</v>
          </cell>
          <cell r="J142">
            <v>0</v>
          </cell>
          <cell r="L142">
            <v>0</v>
          </cell>
          <cell r="M142">
            <v>0</v>
          </cell>
          <cell r="N142">
            <v>0</v>
          </cell>
          <cell r="P142">
            <v>0</v>
          </cell>
          <cell r="R142">
            <v>9</v>
          </cell>
          <cell r="U142">
            <v>18</v>
          </cell>
        </row>
        <row r="143">
          <cell r="I143">
            <v>3</v>
          </cell>
          <cell r="J143">
            <v>18</v>
          </cell>
          <cell r="L143">
            <v>8</v>
          </cell>
          <cell r="M143">
            <v>5</v>
          </cell>
          <cell r="N143">
            <v>1</v>
          </cell>
          <cell r="P143">
            <v>3</v>
          </cell>
          <cell r="R143">
            <v>16</v>
          </cell>
          <cell r="U143">
            <v>31</v>
          </cell>
        </row>
        <row r="144">
          <cell r="I144">
            <v>1</v>
          </cell>
          <cell r="J144">
            <v>13</v>
          </cell>
          <cell r="L144">
            <v>6</v>
          </cell>
          <cell r="M144">
            <v>5</v>
          </cell>
          <cell r="N144">
            <v>0</v>
          </cell>
          <cell r="P144">
            <v>3</v>
          </cell>
          <cell r="R144">
            <v>10</v>
          </cell>
          <cell r="U144">
            <v>19</v>
          </cell>
        </row>
        <row r="145">
          <cell r="I145">
            <v>0</v>
          </cell>
          <cell r="J145">
            <v>0</v>
          </cell>
          <cell r="L145">
            <v>1</v>
          </cell>
          <cell r="M145">
            <v>1</v>
          </cell>
          <cell r="N145">
            <v>0</v>
          </cell>
          <cell r="P145">
            <v>1</v>
          </cell>
          <cell r="R145">
            <v>7</v>
          </cell>
          <cell r="U145">
            <v>13</v>
          </cell>
        </row>
        <row r="146">
          <cell r="I146">
            <v>0</v>
          </cell>
          <cell r="J146">
            <v>0</v>
          </cell>
          <cell r="L146">
            <v>1</v>
          </cell>
          <cell r="M146">
            <v>0</v>
          </cell>
          <cell r="N146">
            <v>0</v>
          </cell>
          <cell r="P146">
            <v>0</v>
          </cell>
          <cell r="R146">
            <v>2</v>
          </cell>
          <cell r="U146">
            <v>4</v>
          </cell>
        </row>
        <row r="147">
          <cell r="I147">
            <v>0</v>
          </cell>
          <cell r="J147">
            <v>0</v>
          </cell>
          <cell r="L147">
            <v>0</v>
          </cell>
          <cell r="M147">
            <v>0</v>
          </cell>
          <cell r="N147">
            <v>0</v>
          </cell>
          <cell r="P147">
            <v>0</v>
          </cell>
          <cell r="R147">
            <v>1</v>
          </cell>
          <cell r="U147">
            <v>2</v>
          </cell>
        </row>
        <row r="148">
          <cell r="I148">
            <v>9</v>
          </cell>
          <cell r="J148">
            <v>39</v>
          </cell>
          <cell r="L148">
            <v>1</v>
          </cell>
          <cell r="M148">
            <v>5</v>
          </cell>
          <cell r="N148">
            <v>0</v>
          </cell>
          <cell r="P148">
            <v>2</v>
          </cell>
          <cell r="R148">
            <v>9</v>
          </cell>
          <cell r="U148">
            <v>20</v>
          </cell>
        </row>
        <row r="149">
          <cell r="I149">
            <v>3</v>
          </cell>
          <cell r="J149">
            <v>6</v>
          </cell>
          <cell r="L149">
            <v>0</v>
          </cell>
          <cell r="M149">
            <v>1</v>
          </cell>
          <cell r="N149">
            <v>0</v>
          </cell>
          <cell r="P149">
            <v>0</v>
          </cell>
          <cell r="R149">
            <v>3</v>
          </cell>
          <cell r="U149">
            <v>5</v>
          </cell>
        </row>
        <row r="150">
          <cell r="I150">
            <v>0</v>
          </cell>
          <cell r="J150">
            <v>0</v>
          </cell>
          <cell r="L150">
            <v>0</v>
          </cell>
          <cell r="M150">
            <v>0</v>
          </cell>
          <cell r="N150">
            <v>0</v>
          </cell>
          <cell r="P150">
            <v>0</v>
          </cell>
          <cell r="R150">
            <v>3</v>
          </cell>
          <cell r="U150">
            <v>6</v>
          </cell>
        </row>
        <row r="151">
          <cell r="I151">
            <v>1</v>
          </cell>
          <cell r="J151">
            <v>2</v>
          </cell>
          <cell r="L151">
            <v>0</v>
          </cell>
          <cell r="M151">
            <v>0</v>
          </cell>
          <cell r="N151">
            <v>0</v>
          </cell>
          <cell r="P151">
            <v>0</v>
          </cell>
          <cell r="R151">
            <v>1</v>
          </cell>
          <cell r="U151">
            <v>2</v>
          </cell>
        </row>
        <row r="152">
          <cell r="I152">
            <v>0</v>
          </cell>
          <cell r="J152">
            <v>27</v>
          </cell>
          <cell r="L152">
            <v>18</v>
          </cell>
          <cell r="M152">
            <v>9</v>
          </cell>
          <cell r="N152">
            <v>1</v>
          </cell>
          <cell r="P152">
            <v>7</v>
          </cell>
          <cell r="R152">
            <v>35</v>
          </cell>
          <cell r="U152">
            <v>68</v>
          </cell>
        </row>
        <row r="153">
          <cell r="I153">
            <v>2</v>
          </cell>
          <cell r="J153">
            <v>9</v>
          </cell>
          <cell r="L153">
            <v>3</v>
          </cell>
          <cell r="M153">
            <v>4</v>
          </cell>
          <cell r="N153">
            <v>0</v>
          </cell>
          <cell r="P153">
            <v>2</v>
          </cell>
          <cell r="R153">
            <v>16</v>
          </cell>
          <cell r="U153">
            <v>31</v>
          </cell>
        </row>
        <row r="154">
          <cell r="I154">
            <v>0</v>
          </cell>
          <cell r="J154">
            <v>0</v>
          </cell>
          <cell r="L154">
            <v>0</v>
          </cell>
          <cell r="M154">
            <v>0</v>
          </cell>
          <cell r="N154">
            <v>0</v>
          </cell>
          <cell r="P154">
            <v>0</v>
          </cell>
          <cell r="R154">
            <v>9</v>
          </cell>
          <cell r="U154">
            <v>17</v>
          </cell>
        </row>
        <row r="155">
          <cell r="I155">
            <v>0</v>
          </cell>
          <cell r="J155">
            <v>0</v>
          </cell>
          <cell r="L155">
            <v>0</v>
          </cell>
          <cell r="M155">
            <v>0</v>
          </cell>
          <cell r="N155">
            <v>0</v>
          </cell>
          <cell r="P155">
            <v>0</v>
          </cell>
          <cell r="R155">
            <v>1</v>
          </cell>
          <cell r="U155">
            <v>3</v>
          </cell>
        </row>
        <row r="156">
          <cell r="I156">
            <v>0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  <cell r="R156">
            <v>1</v>
          </cell>
          <cell r="U156">
            <v>1</v>
          </cell>
        </row>
        <row r="157">
          <cell r="I157">
            <v>187</v>
          </cell>
          <cell r="J157">
            <v>46</v>
          </cell>
          <cell r="L157">
            <v>0</v>
          </cell>
          <cell r="M157">
            <v>5</v>
          </cell>
          <cell r="N157">
            <v>2</v>
          </cell>
          <cell r="P157">
            <v>0</v>
          </cell>
          <cell r="R157">
            <v>84</v>
          </cell>
          <cell r="U157">
            <v>165</v>
          </cell>
        </row>
        <row r="158">
          <cell r="I158">
            <v>27</v>
          </cell>
          <cell r="J158">
            <v>26</v>
          </cell>
          <cell r="L158">
            <v>1</v>
          </cell>
          <cell r="M158">
            <v>2</v>
          </cell>
          <cell r="N158">
            <v>2</v>
          </cell>
          <cell r="P158">
            <v>1</v>
          </cell>
          <cell r="R158">
            <v>16</v>
          </cell>
          <cell r="U158">
            <v>32</v>
          </cell>
        </row>
        <row r="159">
          <cell r="I159">
            <v>39</v>
          </cell>
          <cell r="J159">
            <v>13</v>
          </cell>
          <cell r="L159">
            <v>0</v>
          </cell>
          <cell r="M159">
            <v>1</v>
          </cell>
          <cell r="N159">
            <v>1</v>
          </cell>
          <cell r="P159">
            <v>0</v>
          </cell>
          <cell r="R159">
            <v>13</v>
          </cell>
          <cell r="U159">
            <v>25</v>
          </cell>
        </row>
        <row r="160">
          <cell r="I160">
            <v>4</v>
          </cell>
          <cell r="J160">
            <v>4</v>
          </cell>
          <cell r="L160">
            <v>0</v>
          </cell>
          <cell r="M160">
            <v>0</v>
          </cell>
          <cell r="N160">
            <v>0</v>
          </cell>
          <cell r="P160">
            <v>0</v>
          </cell>
          <cell r="R160">
            <v>17</v>
          </cell>
          <cell r="U160">
            <v>33</v>
          </cell>
        </row>
        <row r="161">
          <cell r="I161">
            <v>0</v>
          </cell>
          <cell r="J161">
            <v>0</v>
          </cell>
          <cell r="L161">
            <v>0</v>
          </cell>
          <cell r="M161">
            <v>0</v>
          </cell>
          <cell r="N161">
            <v>0</v>
          </cell>
          <cell r="P161">
            <v>0</v>
          </cell>
          <cell r="R161">
            <v>2</v>
          </cell>
          <cell r="U161">
            <v>4</v>
          </cell>
        </row>
        <row r="162">
          <cell r="I162">
            <v>154</v>
          </cell>
          <cell r="J162">
            <v>57</v>
          </cell>
          <cell r="L162">
            <v>0</v>
          </cell>
          <cell r="M162">
            <v>5</v>
          </cell>
          <cell r="N162">
            <v>5</v>
          </cell>
          <cell r="P162">
            <v>2</v>
          </cell>
          <cell r="R162">
            <v>41</v>
          </cell>
          <cell r="U162">
            <v>82</v>
          </cell>
        </row>
        <row r="163">
          <cell r="I163">
            <v>0</v>
          </cell>
          <cell r="J163">
            <v>0</v>
          </cell>
          <cell r="L163">
            <v>0</v>
          </cell>
          <cell r="M163">
            <v>0</v>
          </cell>
          <cell r="N163">
            <v>0</v>
          </cell>
          <cell r="P163">
            <v>0</v>
          </cell>
          <cell r="R163">
            <v>9</v>
          </cell>
          <cell r="U163">
            <v>19</v>
          </cell>
        </row>
        <row r="164">
          <cell r="I164">
            <v>2</v>
          </cell>
          <cell r="J164">
            <v>1</v>
          </cell>
          <cell r="L164">
            <v>0</v>
          </cell>
          <cell r="M164">
            <v>0</v>
          </cell>
          <cell r="N164">
            <v>0</v>
          </cell>
          <cell r="P164">
            <v>0</v>
          </cell>
          <cell r="R164">
            <v>2</v>
          </cell>
          <cell r="U164">
            <v>4</v>
          </cell>
        </row>
        <row r="165">
          <cell r="I165">
            <v>1</v>
          </cell>
          <cell r="J165">
            <v>1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R165">
            <v>1</v>
          </cell>
          <cell r="U165">
            <v>3</v>
          </cell>
        </row>
        <row r="166">
          <cell r="I166">
            <v>28</v>
          </cell>
          <cell r="J166">
            <v>13</v>
          </cell>
          <cell r="L166">
            <v>0</v>
          </cell>
          <cell r="M166">
            <v>1</v>
          </cell>
          <cell r="N166">
            <v>0</v>
          </cell>
          <cell r="P166">
            <v>0</v>
          </cell>
          <cell r="R166">
            <v>42</v>
          </cell>
          <cell r="U166">
            <v>81</v>
          </cell>
        </row>
        <row r="167">
          <cell r="I167">
            <v>3</v>
          </cell>
          <cell r="J167">
            <v>2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  <cell r="R167">
            <v>4</v>
          </cell>
          <cell r="U167">
            <v>8</v>
          </cell>
        </row>
        <row r="168">
          <cell r="I168">
            <v>0</v>
          </cell>
          <cell r="J168">
            <v>2</v>
          </cell>
          <cell r="L168">
            <v>0</v>
          </cell>
          <cell r="M168">
            <v>0</v>
          </cell>
          <cell r="N168">
            <v>0</v>
          </cell>
          <cell r="P168">
            <v>0</v>
          </cell>
          <cell r="R168">
            <v>2</v>
          </cell>
          <cell r="U168">
            <v>3</v>
          </cell>
        </row>
        <row r="187">
          <cell r="I187">
            <v>102.68</v>
          </cell>
          <cell r="J187">
            <v>68.150000000000006</v>
          </cell>
          <cell r="L187">
            <v>0</v>
          </cell>
          <cell r="M187">
            <v>10.66</v>
          </cell>
          <cell r="N187">
            <v>0</v>
          </cell>
          <cell r="P187">
            <v>0</v>
          </cell>
          <cell r="R187">
            <v>21.75</v>
          </cell>
          <cell r="U187">
            <v>-7.4599999999999991</v>
          </cell>
        </row>
        <row r="188">
          <cell r="I188">
            <v>20.95</v>
          </cell>
          <cell r="J188">
            <v>11.59</v>
          </cell>
          <cell r="L188">
            <v>0</v>
          </cell>
          <cell r="M188">
            <v>1.32</v>
          </cell>
          <cell r="N188">
            <v>0</v>
          </cell>
          <cell r="P188">
            <v>0</v>
          </cell>
          <cell r="R188">
            <v>7.66</v>
          </cell>
          <cell r="U188">
            <v>-4.4700000000000006</v>
          </cell>
        </row>
        <row r="192">
          <cell r="I192">
            <v>110.06</v>
          </cell>
          <cell r="J192">
            <v>99.02</v>
          </cell>
          <cell r="L192">
            <v>0</v>
          </cell>
          <cell r="M192">
            <v>11.85</v>
          </cell>
          <cell r="N192">
            <v>0</v>
          </cell>
          <cell r="P192">
            <v>0</v>
          </cell>
          <cell r="R192">
            <v>38.11</v>
          </cell>
          <cell r="U192">
            <v>-1.0100000000000016</v>
          </cell>
        </row>
        <row r="193">
          <cell r="I193">
            <v>26.66</v>
          </cell>
          <cell r="J193">
            <v>16.03</v>
          </cell>
          <cell r="L193">
            <v>0</v>
          </cell>
          <cell r="M193">
            <v>2.42</v>
          </cell>
          <cell r="N193">
            <v>0</v>
          </cell>
          <cell r="P193">
            <v>0</v>
          </cell>
          <cell r="R193">
            <v>4.9800000000000004</v>
          </cell>
          <cell r="U193">
            <v>1.5499999999999998</v>
          </cell>
        </row>
        <row r="194">
          <cell r="I194">
            <v>0</v>
          </cell>
          <cell r="J194">
            <v>0</v>
          </cell>
          <cell r="L194">
            <v>0</v>
          </cell>
          <cell r="M194">
            <v>0</v>
          </cell>
          <cell r="N194">
            <v>0</v>
          </cell>
          <cell r="P194">
            <v>0</v>
          </cell>
          <cell r="R194">
            <v>0</v>
          </cell>
          <cell r="U194">
            <v>9.9500000000000011</v>
          </cell>
        </row>
        <row r="195">
          <cell r="I195">
            <v>57.7</v>
          </cell>
          <cell r="J195">
            <v>52.36</v>
          </cell>
          <cell r="L195">
            <v>0</v>
          </cell>
          <cell r="M195">
            <v>6.55</v>
          </cell>
          <cell r="N195">
            <v>0</v>
          </cell>
          <cell r="P195">
            <v>0</v>
          </cell>
          <cell r="R195">
            <v>13.75</v>
          </cell>
          <cell r="U195">
            <v>-8.9999999999999858E-2</v>
          </cell>
        </row>
        <row r="196">
          <cell r="I196">
            <v>376.87</v>
          </cell>
          <cell r="J196">
            <v>125.61</v>
          </cell>
          <cell r="L196">
            <v>0</v>
          </cell>
          <cell r="M196">
            <v>18.53</v>
          </cell>
          <cell r="N196">
            <v>0</v>
          </cell>
          <cell r="P196">
            <v>0</v>
          </cell>
          <cell r="R196">
            <v>46.82</v>
          </cell>
          <cell r="U196">
            <v>7.3900000000000006</v>
          </cell>
        </row>
        <row r="197">
          <cell r="I197">
            <v>92.06</v>
          </cell>
          <cell r="J197">
            <v>32.78</v>
          </cell>
          <cell r="L197">
            <v>0</v>
          </cell>
          <cell r="M197">
            <v>4.55</v>
          </cell>
          <cell r="N197">
            <v>0</v>
          </cell>
          <cell r="P197">
            <v>0</v>
          </cell>
          <cell r="R197">
            <v>19.2</v>
          </cell>
          <cell r="U197">
            <v>-4.6799999999999979</v>
          </cell>
        </row>
        <row r="198">
          <cell r="I198">
            <v>107.28</v>
          </cell>
          <cell r="J198">
            <v>61.39</v>
          </cell>
          <cell r="L198">
            <v>0</v>
          </cell>
          <cell r="M198">
            <v>5.76</v>
          </cell>
          <cell r="N198">
            <v>0</v>
          </cell>
          <cell r="P198">
            <v>0</v>
          </cell>
          <cell r="R198">
            <v>9.17</v>
          </cell>
          <cell r="U198">
            <v>11.65</v>
          </cell>
        </row>
        <row r="199">
          <cell r="I199">
            <v>17.91</v>
          </cell>
          <cell r="J199">
            <v>4.53</v>
          </cell>
          <cell r="L199">
            <v>0</v>
          </cell>
          <cell r="M199">
            <v>0.69</v>
          </cell>
          <cell r="N199">
            <v>0</v>
          </cell>
          <cell r="P199">
            <v>0</v>
          </cell>
          <cell r="R199">
            <v>2.98</v>
          </cell>
          <cell r="U199">
            <v>-0.48</v>
          </cell>
        </row>
        <row r="200">
          <cell r="I200">
            <v>124.02</v>
          </cell>
          <cell r="J200">
            <v>25.14</v>
          </cell>
          <cell r="L200">
            <v>0</v>
          </cell>
          <cell r="M200">
            <v>0.48</v>
          </cell>
          <cell r="N200">
            <v>0</v>
          </cell>
          <cell r="P200">
            <v>0</v>
          </cell>
          <cell r="R200">
            <v>11.96</v>
          </cell>
          <cell r="U200">
            <v>2.2099999999999991</v>
          </cell>
        </row>
        <row r="201">
          <cell r="I201">
            <v>73.61</v>
          </cell>
          <cell r="J201">
            <v>8</v>
          </cell>
          <cell r="L201">
            <v>0</v>
          </cell>
          <cell r="M201">
            <v>0.35</v>
          </cell>
          <cell r="N201">
            <v>0</v>
          </cell>
          <cell r="P201">
            <v>0</v>
          </cell>
          <cell r="R201">
            <v>10.96</v>
          </cell>
          <cell r="U201">
            <v>-3.7000000000000011</v>
          </cell>
        </row>
        <row r="202">
          <cell r="I202">
            <v>3.68</v>
          </cell>
          <cell r="J202">
            <v>0.65</v>
          </cell>
          <cell r="L202">
            <v>0</v>
          </cell>
          <cell r="M202">
            <v>0</v>
          </cell>
          <cell r="N202">
            <v>0</v>
          </cell>
          <cell r="P202">
            <v>0</v>
          </cell>
          <cell r="R202">
            <v>0</v>
          </cell>
          <cell r="U202">
            <v>16.2</v>
          </cell>
        </row>
        <row r="203">
          <cell r="I203">
            <v>107.43</v>
          </cell>
          <cell r="J203">
            <v>37.840000000000003</v>
          </cell>
          <cell r="L203">
            <v>0</v>
          </cell>
          <cell r="M203">
            <v>0</v>
          </cell>
          <cell r="N203">
            <v>0</v>
          </cell>
          <cell r="P203">
            <v>0</v>
          </cell>
          <cell r="R203">
            <v>11.4</v>
          </cell>
          <cell r="U203">
            <v>2.42</v>
          </cell>
        </row>
        <row r="204">
          <cell r="I204">
            <v>102.28</v>
          </cell>
          <cell r="J204">
            <v>7.95</v>
          </cell>
          <cell r="L204">
            <v>0</v>
          </cell>
          <cell r="M204">
            <v>0</v>
          </cell>
          <cell r="N204">
            <v>0</v>
          </cell>
          <cell r="P204">
            <v>0</v>
          </cell>
          <cell r="R204">
            <v>11.88</v>
          </cell>
          <cell r="U204">
            <v>0.70999999999999908</v>
          </cell>
        </row>
        <row r="205">
          <cell r="I205">
            <v>0</v>
          </cell>
          <cell r="J205">
            <v>0</v>
          </cell>
          <cell r="L205">
            <v>0</v>
          </cell>
          <cell r="M205">
            <v>0</v>
          </cell>
          <cell r="N205">
            <v>0</v>
          </cell>
          <cell r="P205">
            <v>0</v>
          </cell>
          <cell r="R205">
            <v>0</v>
          </cell>
          <cell r="U205">
            <v>9.98</v>
          </cell>
        </row>
        <row r="206">
          <cell r="I206">
            <v>222.82</v>
          </cell>
          <cell r="J206">
            <v>14.98</v>
          </cell>
          <cell r="L206">
            <v>0</v>
          </cell>
          <cell r="M206">
            <v>0</v>
          </cell>
          <cell r="N206">
            <v>0</v>
          </cell>
          <cell r="P206">
            <v>0</v>
          </cell>
          <cell r="R206">
            <v>11.98</v>
          </cell>
          <cell r="U206">
            <v>8.86</v>
          </cell>
        </row>
        <row r="207">
          <cell r="I207">
            <v>83.77</v>
          </cell>
          <cell r="J207">
            <v>10.87</v>
          </cell>
          <cell r="L207">
            <v>0</v>
          </cell>
          <cell r="M207">
            <v>0</v>
          </cell>
          <cell r="N207">
            <v>0</v>
          </cell>
          <cell r="P207">
            <v>0</v>
          </cell>
          <cell r="R207">
            <v>0</v>
          </cell>
          <cell r="U207">
            <v>13.89</v>
          </cell>
        </row>
        <row r="208">
          <cell r="I208">
            <v>73.86</v>
          </cell>
          <cell r="J208">
            <v>7.97</v>
          </cell>
          <cell r="L208">
            <v>0</v>
          </cell>
          <cell r="M208">
            <v>0.32</v>
          </cell>
          <cell r="N208">
            <v>0</v>
          </cell>
          <cell r="P208">
            <v>0</v>
          </cell>
          <cell r="R208">
            <v>7</v>
          </cell>
          <cell r="U208">
            <v>2.8200000000000003</v>
          </cell>
        </row>
        <row r="209">
          <cell r="I209">
            <v>0</v>
          </cell>
          <cell r="J209">
            <v>0</v>
          </cell>
          <cell r="L209">
            <v>0</v>
          </cell>
          <cell r="M209">
            <v>0</v>
          </cell>
          <cell r="N209">
            <v>0</v>
          </cell>
          <cell r="P209">
            <v>0</v>
          </cell>
          <cell r="R209">
            <v>0</v>
          </cell>
          <cell r="U209">
            <v>20.54</v>
          </cell>
        </row>
        <row r="210">
          <cell r="I210">
            <v>150.08000000000001</v>
          </cell>
          <cell r="J210">
            <v>104.13</v>
          </cell>
          <cell r="L210">
            <v>0</v>
          </cell>
          <cell r="M210">
            <v>15.19</v>
          </cell>
          <cell r="N210">
            <v>0</v>
          </cell>
          <cell r="P210">
            <v>0</v>
          </cell>
          <cell r="R210">
            <v>25.22</v>
          </cell>
          <cell r="U210">
            <v>5.9700000000000024</v>
          </cell>
        </row>
        <row r="211">
          <cell r="I211">
            <v>58.37</v>
          </cell>
          <cell r="J211">
            <v>47.37</v>
          </cell>
          <cell r="L211">
            <v>0</v>
          </cell>
          <cell r="M211">
            <v>7.09</v>
          </cell>
          <cell r="N211">
            <v>0</v>
          </cell>
          <cell r="P211">
            <v>0</v>
          </cell>
          <cell r="R211">
            <v>10.63</v>
          </cell>
          <cell r="U211">
            <v>2.5899999999999981</v>
          </cell>
        </row>
        <row r="212">
          <cell r="I212">
            <v>167.56</v>
          </cell>
          <cell r="J212">
            <v>91.3</v>
          </cell>
          <cell r="L212">
            <v>0</v>
          </cell>
          <cell r="M212">
            <v>9.91</v>
          </cell>
          <cell r="N212">
            <v>0</v>
          </cell>
          <cell r="P212">
            <v>0</v>
          </cell>
          <cell r="R212">
            <v>24.91</v>
          </cell>
          <cell r="U212">
            <v>7.879999999999999</v>
          </cell>
        </row>
        <row r="213">
          <cell r="I213">
            <v>75.53</v>
          </cell>
          <cell r="J213">
            <v>54.85</v>
          </cell>
          <cell r="L213">
            <v>0</v>
          </cell>
          <cell r="M213">
            <v>6.68</v>
          </cell>
          <cell r="N213">
            <v>0</v>
          </cell>
          <cell r="P213">
            <v>0</v>
          </cell>
          <cell r="R213">
            <v>16.52</v>
          </cell>
          <cell r="U213">
            <v>-0.98000000000000043</v>
          </cell>
        </row>
        <row r="214">
          <cell r="I214">
            <v>0</v>
          </cell>
          <cell r="J214">
            <v>0</v>
          </cell>
          <cell r="L214">
            <v>0</v>
          </cell>
          <cell r="M214">
            <v>0</v>
          </cell>
          <cell r="N214">
            <v>0</v>
          </cell>
          <cell r="P214">
            <v>0</v>
          </cell>
          <cell r="R214">
            <v>0</v>
          </cell>
          <cell r="U214">
            <v>16.97</v>
          </cell>
        </row>
        <row r="215">
          <cell r="I215">
            <v>264.63</v>
          </cell>
          <cell r="J215">
            <v>21.78</v>
          </cell>
          <cell r="L215">
            <v>0</v>
          </cell>
          <cell r="M215">
            <v>0</v>
          </cell>
          <cell r="N215">
            <v>0</v>
          </cell>
          <cell r="P215">
            <v>0</v>
          </cell>
          <cell r="R215">
            <v>34.4</v>
          </cell>
          <cell r="U215">
            <v>-0.57999999999999829</v>
          </cell>
        </row>
        <row r="216">
          <cell r="I216">
            <v>128.66</v>
          </cell>
          <cell r="J216">
            <v>8.1199999999999992</v>
          </cell>
          <cell r="L216">
            <v>0</v>
          </cell>
          <cell r="M216">
            <v>0.12</v>
          </cell>
          <cell r="N216">
            <v>0</v>
          </cell>
          <cell r="P216">
            <v>0</v>
          </cell>
          <cell r="R216">
            <v>22.54</v>
          </cell>
          <cell r="U216">
            <v>-5.7699999999999978</v>
          </cell>
        </row>
        <row r="217">
          <cell r="I217">
            <v>217.92</v>
          </cell>
          <cell r="J217">
            <v>15.08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  <cell r="R217">
            <v>14.36</v>
          </cell>
          <cell r="U217">
            <v>6.48</v>
          </cell>
        </row>
        <row r="218">
          <cell r="I218">
            <v>161.04</v>
          </cell>
          <cell r="J218">
            <v>10.1</v>
          </cell>
          <cell r="L218">
            <v>0</v>
          </cell>
          <cell r="M218">
            <v>0.08</v>
          </cell>
          <cell r="N218">
            <v>0</v>
          </cell>
          <cell r="P218">
            <v>0</v>
          </cell>
          <cell r="R218">
            <v>8.84</v>
          </cell>
          <cell r="U218">
            <v>5.9500000000000011</v>
          </cell>
        </row>
        <row r="219">
          <cell r="I219">
            <v>350.97</v>
          </cell>
          <cell r="J219">
            <v>26.21</v>
          </cell>
          <cell r="L219">
            <v>0</v>
          </cell>
          <cell r="M219">
            <v>0.4</v>
          </cell>
          <cell r="N219">
            <v>0</v>
          </cell>
          <cell r="P219">
            <v>0</v>
          </cell>
          <cell r="R219">
            <v>35.32</v>
          </cell>
          <cell r="U219">
            <v>9.5600000000000023</v>
          </cell>
        </row>
        <row r="220">
          <cell r="I220">
            <v>67.400000000000006</v>
          </cell>
          <cell r="J220">
            <v>7.73</v>
          </cell>
          <cell r="L220">
            <v>0</v>
          </cell>
          <cell r="M220">
            <v>0</v>
          </cell>
          <cell r="N220">
            <v>0</v>
          </cell>
          <cell r="P220">
            <v>0</v>
          </cell>
          <cell r="R220">
            <v>3.91</v>
          </cell>
          <cell r="U220">
            <v>4.8999999999999995</v>
          </cell>
        </row>
        <row r="221">
          <cell r="I221">
            <v>224.26</v>
          </cell>
          <cell r="J221">
            <v>27.24</v>
          </cell>
          <cell r="L221">
            <v>0</v>
          </cell>
          <cell r="M221">
            <v>0</v>
          </cell>
          <cell r="N221">
            <v>0</v>
          </cell>
          <cell r="P221">
            <v>0</v>
          </cell>
          <cell r="R221">
            <v>33.44</v>
          </cell>
          <cell r="U221">
            <v>-9.8299999999999983</v>
          </cell>
        </row>
        <row r="222">
          <cell r="I222">
            <v>65.790000000000006</v>
          </cell>
          <cell r="J222">
            <v>13.52</v>
          </cell>
          <cell r="L222">
            <v>0</v>
          </cell>
          <cell r="M222">
            <v>1.55</v>
          </cell>
          <cell r="N222">
            <v>0</v>
          </cell>
          <cell r="P222">
            <v>0</v>
          </cell>
          <cell r="R222">
            <v>8.9600000000000009</v>
          </cell>
          <cell r="U222">
            <v>-2.2800000000000002</v>
          </cell>
        </row>
        <row r="223">
          <cell r="I223">
            <v>0</v>
          </cell>
          <cell r="J223">
            <v>0</v>
          </cell>
          <cell r="L223">
            <v>0</v>
          </cell>
          <cell r="M223">
            <v>0</v>
          </cell>
          <cell r="N223">
            <v>0</v>
          </cell>
          <cell r="P223">
            <v>0</v>
          </cell>
          <cell r="R223">
            <v>0</v>
          </cell>
          <cell r="U223">
            <v>10.760000000000002</v>
          </cell>
        </row>
        <row r="224">
          <cell r="I224">
            <v>51.49</v>
          </cell>
          <cell r="J224">
            <v>3.9</v>
          </cell>
          <cell r="L224">
            <v>0</v>
          </cell>
          <cell r="M224">
            <v>0</v>
          </cell>
          <cell r="N224">
            <v>0</v>
          </cell>
          <cell r="P224">
            <v>0</v>
          </cell>
          <cell r="R224">
            <v>4.68</v>
          </cell>
          <cell r="U224">
            <v>1.8400000000000007</v>
          </cell>
        </row>
        <row r="225">
          <cell r="I225">
            <v>45.14</v>
          </cell>
          <cell r="J225">
            <v>3.09</v>
          </cell>
          <cell r="L225">
            <v>0</v>
          </cell>
          <cell r="M225">
            <v>0</v>
          </cell>
          <cell r="N225">
            <v>0</v>
          </cell>
          <cell r="P225">
            <v>0</v>
          </cell>
          <cell r="R225">
            <v>2.97</v>
          </cell>
          <cell r="U225">
            <v>1.6599999999999997</v>
          </cell>
        </row>
        <row r="226">
          <cell r="I226">
            <v>20.149999999999999</v>
          </cell>
          <cell r="J226">
            <v>4.43</v>
          </cell>
          <cell r="L226">
            <v>0</v>
          </cell>
          <cell r="M226">
            <v>0</v>
          </cell>
          <cell r="N226">
            <v>0</v>
          </cell>
          <cell r="P226">
            <v>0</v>
          </cell>
          <cell r="R226">
            <v>7.32</v>
          </cell>
          <cell r="U226">
            <v>-4.7100000000000009</v>
          </cell>
        </row>
        <row r="227">
          <cell r="I227">
            <v>8.34</v>
          </cell>
          <cell r="J227">
            <v>0</v>
          </cell>
          <cell r="L227">
            <v>0</v>
          </cell>
          <cell r="M227">
            <v>0</v>
          </cell>
          <cell r="N227">
            <v>0</v>
          </cell>
          <cell r="P227">
            <v>0</v>
          </cell>
          <cell r="R227">
            <v>0</v>
          </cell>
          <cell r="U227">
            <v>26.53</v>
          </cell>
        </row>
        <row r="232">
          <cell r="I232">
            <v>67.02</v>
          </cell>
          <cell r="J232">
            <v>21.34</v>
          </cell>
          <cell r="L232">
            <v>0</v>
          </cell>
          <cell r="M232">
            <v>1.7</v>
          </cell>
          <cell r="N232">
            <v>0</v>
          </cell>
          <cell r="P232">
            <v>0</v>
          </cell>
          <cell r="R232">
            <v>6</v>
          </cell>
          <cell r="U232">
            <v>0.91000000000000014</v>
          </cell>
        </row>
        <row r="233">
          <cell r="I233">
            <v>93.29</v>
          </cell>
          <cell r="J233">
            <v>11.43</v>
          </cell>
          <cell r="L233">
            <v>0</v>
          </cell>
          <cell r="M233">
            <v>0.1</v>
          </cell>
          <cell r="N233">
            <v>0</v>
          </cell>
          <cell r="P233">
            <v>0</v>
          </cell>
          <cell r="R233">
            <v>10</v>
          </cell>
          <cell r="U233">
            <v>-0.78000000000000025</v>
          </cell>
        </row>
        <row r="234">
          <cell r="I234">
            <v>36.71</v>
          </cell>
          <cell r="J234">
            <v>9.84</v>
          </cell>
          <cell r="L234">
            <v>0</v>
          </cell>
          <cell r="M234">
            <v>0.2</v>
          </cell>
          <cell r="N234">
            <v>0</v>
          </cell>
          <cell r="P234">
            <v>0</v>
          </cell>
          <cell r="R234">
            <v>4</v>
          </cell>
          <cell r="U234">
            <v>3.2300000000000004</v>
          </cell>
        </row>
        <row r="235">
          <cell r="I235">
            <v>0</v>
          </cell>
          <cell r="J235">
            <v>0</v>
          </cell>
          <cell r="L235">
            <v>0</v>
          </cell>
          <cell r="M235">
            <v>0</v>
          </cell>
          <cell r="N235">
            <v>0</v>
          </cell>
          <cell r="P235">
            <v>0</v>
          </cell>
          <cell r="R235">
            <v>0</v>
          </cell>
          <cell r="U235">
            <v>18.8</v>
          </cell>
        </row>
        <row r="236">
          <cell r="I236">
            <v>72.72</v>
          </cell>
          <cell r="J236">
            <v>10.35</v>
          </cell>
          <cell r="L236">
            <v>0</v>
          </cell>
          <cell r="M236">
            <v>0.5</v>
          </cell>
          <cell r="N236">
            <v>0</v>
          </cell>
          <cell r="P236">
            <v>0</v>
          </cell>
          <cell r="R236">
            <v>8</v>
          </cell>
          <cell r="U236">
            <v>1.5099999999999998</v>
          </cell>
        </row>
        <row r="237">
          <cell r="I237">
            <v>41.1</v>
          </cell>
          <cell r="J237">
            <v>15.24</v>
          </cell>
          <cell r="L237">
            <v>0</v>
          </cell>
          <cell r="M237">
            <v>0.6</v>
          </cell>
          <cell r="N237">
            <v>0</v>
          </cell>
          <cell r="P237">
            <v>0</v>
          </cell>
          <cell r="R237">
            <v>5.2</v>
          </cell>
          <cell r="U237">
            <v>-0.20000000000000018</v>
          </cell>
        </row>
        <row r="238">
          <cell r="I238">
            <v>37.19</v>
          </cell>
          <cell r="J238">
            <v>11.83</v>
          </cell>
          <cell r="L238">
            <v>0</v>
          </cell>
          <cell r="M238">
            <v>0.25</v>
          </cell>
          <cell r="N238">
            <v>0</v>
          </cell>
          <cell r="P238">
            <v>0</v>
          </cell>
          <cell r="R238">
            <v>2.97</v>
          </cell>
          <cell r="U238">
            <v>4.59</v>
          </cell>
        </row>
        <row r="239">
          <cell r="I239">
            <v>27.1</v>
          </cell>
          <cell r="J239">
            <v>4.18</v>
          </cell>
          <cell r="L239">
            <v>0</v>
          </cell>
          <cell r="M239">
            <v>0.2</v>
          </cell>
          <cell r="N239">
            <v>0</v>
          </cell>
          <cell r="P239">
            <v>0</v>
          </cell>
          <cell r="R239">
            <v>3.14</v>
          </cell>
          <cell r="U239">
            <v>0.35999999999999988</v>
          </cell>
        </row>
        <row r="240">
          <cell r="I240">
            <v>18.989999999999998</v>
          </cell>
          <cell r="J240">
            <v>6.46</v>
          </cell>
          <cell r="L240">
            <v>0</v>
          </cell>
          <cell r="M240">
            <v>0.12</v>
          </cell>
          <cell r="N240">
            <v>0</v>
          </cell>
          <cell r="P240">
            <v>0</v>
          </cell>
          <cell r="R240">
            <v>2.44</v>
          </cell>
          <cell r="U240">
            <v>0.90999999999999992</v>
          </cell>
        </row>
        <row r="241">
          <cell r="I241">
            <v>0</v>
          </cell>
          <cell r="J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  <cell r="R241">
            <v>0</v>
          </cell>
          <cell r="U241">
            <v>38.369999999999997</v>
          </cell>
        </row>
        <row r="242">
          <cell r="I242">
            <v>143.37</v>
          </cell>
          <cell r="J242">
            <v>323.08</v>
          </cell>
          <cell r="L242">
            <v>32.159999999999997</v>
          </cell>
          <cell r="M242">
            <v>25.27</v>
          </cell>
          <cell r="N242">
            <v>2.44</v>
          </cell>
          <cell r="P242">
            <v>1.88</v>
          </cell>
          <cell r="R242">
            <v>68</v>
          </cell>
          <cell r="U242">
            <v>209.78</v>
          </cell>
        </row>
        <row r="243">
          <cell r="I243">
            <v>11.6</v>
          </cell>
          <cell r="J243">
            <v>6.12</v>
          </cell>
          <cell r="L243">
            <v>0</v>
          </cell>
          <cell r="M243">
            <v>0.6</v>
          </cell>
          <cell r="N243">
            <v>0</v>
          </cell>
          <cell r="P243">
            <v>0</v>
          </cell>
          <cell r="R243">
            <v>46</v>
          </cell>
          <cell r="U243">
            <v>124.33</v>
          </cell>
        </row>
      </sheetData>
      <sheetData sheetId="8"/>
      <sheetData sheetId="9"/>
      <sheetData sheetId="10"/>
      <sheetData sheetId="1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E4866-71E0-4597-9C14-03040560D244}">
  <sheetPr>
    <pageSetUpPr fitToPage="1"/>
  </sheetPr>
  <dimension ref="A1:X119"/>
  <sheetViews>
    <sheetView tabSelected="1" topLeftCell="A16" zoomScale="96" zoomScaleNormal="96" workbookViewId="0">
      <selection activeCell="Y94" sqref="Y94"/>
    </sheetView>
  </sheetViews>
  <sheetFormatPr defaultRowHeight="15" x14ac:dyDescent="0.25"/>
  <cols>
    <col min="3" max="3" width="21.42578125" bestFit="1" customWidth="1"/>
    <col min="4" max="4" width="10.28515625" customWidth="1"/>
    <col min="6" max="7" width="9.5703125" bestFit="1" customWidth="1"/>
    <col min="8" max="8" width="8.7109375" customWidth="1"/>
    <col min="9" max="9" width="7.85546875" customWidth="1"/>
    <col min="10" max="12" width="8.42578125" customWidth="1"/>
    <col min="13" max="13" width="7.7109375" customWidth="1"/>
    <col min="14" max="15" width="7.85546875" customWidth="1"/>
    <col min="16" max="16" width="7.7109375" customWidth="1"/>
    <col min="17" max="17" width="6.7109375" customWidth="1"/>
    <col min="18" max="20" width="9.28515625" bestFit="1" customWidth="1"/>
    <col min="21" max="21" width="11.28515625" bestFit="1" customWidth="1"/>
    <col min="22" max="22" width="16.85546875" customWidth="1"/>
    <col min="23" max="24" width="9.140625" hidden="1" customWidth="1"/>
  </cols>
  <sheetData>
    <row r="1" spans="1:24" ht="36" customHeight="1" x14ac:dyDescent="0.25">
      <c r="A1" s="32" t="s">
        <v>86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4" ht="30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  <c r="Q2" s="9" t="s">
        <v>16</v>
      </c>
      <c r="R2" s="9" t="s">
        <v>17</v>
      </c>
      <c r="S2" s="9" t="s">
        <v>18</v>
      </c>
      <c r="T2" s="9" t="s">
        <v>19</v>
      </c>
      <c r="U2" s="10" t="s">
        <v>20</v>
      </c>
      <c r="V2" s="11" t="s">
        <v>21</v>
      </c>
      <c r="X2" s="1" t="s">
        <v>22</v>
      </c>
    </row>
    <row r="3" spans="1:24" x14ac:dyDescent="0.25">
      <c r="A3" s="3" t="s">
        <v>40</v>
      </c>
      <c r="B3" s="3" t="s">
        <v>38</v>
      </c>
      <c r="C3" s="3" t="s">
        <v>28</v>
      </c>
      <c r="D3" s="3" t="s">
        <v>26</v>
      </c>
      <c r="E3" s="4">
        <v>0.9</v>
      </c>
      <c r="F3" s="5">
        <v>95</v>
      </c>
      <c r="G3" s="5">
        <v>87</v>
      </c>
      <c r="H3" s="5">
        <v>0</v>
      </c>
      <c r="I3" s="5">
        <v>0</v>
      </c>
      <c r="J3" s="5">
        <v>11</v>
      </c>
      <c r="K3" s="5">
        <v>11</v>
      </c>
      <c r="L3" s="5">
        <v>0</v>
      </c>
      <c r="M3" s="5">
        <v>2</v>
      </c>
      <c r="N3" s="5">
        <v>0</v>
      </c>
      <c r="O3" s="5">
        <v>2</v>
      </c>
      <c r="P3" s="5">
        <v>1</v>
      </c>
      <c r="Q3" s="5">
        <v>1</v>
      </c>
      <c r="R3" s="5">
        <v>25</v>
      </c>
      <c r="S3" s="5">
        <v>72</v>
      </c>
      <c r="T3" s="5">
        <v>1</v>
      </c>
      <c r="U3" s="5">
        <f t="shared" ref="U3:U25" si="0">(S3-R3)+T3</f>
        <v>48</v>
      </c>
      <c r="V3" s="6"/>
      <c r="W3">
        <f>IF(D3="см",H3*[1]Бюджет!B$11+[1]Приложение№2!I62*[1]Бюджет!C$11+[1]Приложение№2!J62*[1]Бюджет!D$11+[1]Приложение№2!L62*[1]Бюджет!E$11+[1]Приложение№2!M62*[1]Бюджет!F$11+[1]Приложение№2!N62*[1]Бюджет!G$11+[1]Приложение№2!P62*[1]Бюджет!H$11+[1]Приложение№2!R62*[1]Бюджет!I$11+[1]Приложение№2!U62*[1]Бюджет!L$11,"НЕ")</f>
        <v>5000</v>
      </c>
      <c r="X3" s="2" t="s">
        <v>35</v>
      </c>
    </row>
    <row r="4" spans="1:24" x14ac:dyDescent="0.25">
      <c r="A4" s="3" t="s">
        <v>40</v>
      </c>
      <c r="B4" s="3" t="s">
        <v>38</v>
      </c>
      <c r="C4" s="3" t="s">
        <v>28</v>
      </c>
      <c r="D4" s="3" t="s">
        <v>24</v>
      </c>
      <c r="E4" s="4">
        <v>0.2</v>
      </c>
      <c r="F4" s="5">
        <v>19</v>
      </c>
      <c r="G4" s="5">
        <v>16</v>
      </c>
      <c r="H4" s="5">
        <v>0</v>
      </c>
      <c r="I4" s="5">
        <v>0</v>
      </c>
      <c r="J4" s="5">
        <v>1</v>
      </c>
      <c r="K4" s="5">
        <v>1</v>
      </c>
      <c r="L4" s="5">
        <v>1</v>
      </c>
      <c r="M4" s="5">
        <v>0</v>
      </c>
      <c r="N4" s="5">
        <v>0</v>
      </c>
      <c r="O4" s="5">
        <v>1</v>
      </c>
      <c r="P4" s="5">
        <v>0</v>
      </c>
      <c r="Q4" s="5">
        <v>0</v>
      </c>
      <c r="R4" s="5">
        <v>5</v>
      </c>
      <c r="S4" s="5">
        <v>14</v>
      </c>
      <c r="T4" s="5">
        <v>0</v>
      </c>
      <c r="U4" s="5">
        <f t="shared" si="0"/>
        <v>9</v>
      </c>
      <c r="V4" s="6"/>
      <c r="W4">
        <f>IF(D4="бб",H4*[1]Бюджет!B$3+[1]Приложение№2!I63*[1]Бюджет!C$3+[1]Приложение№2!J63*[1]Бюджет!D$3+[1]Приложение№2!L63*[1]Бюджет!E$3+[1]Приложение№2!M63*[1]Бюджет!F$3+[1]Приложение№2!N63*[1]Бюджет!G$3+[1]Приложение№2!P63*[1]Бюджет!H$3+[1]Приложение№2!R63*[1]Бюджет!I$3+[1]Приложение№2!U63*[1]Бюджет!L$3,"НЕ")</f>
        <v>890</v>
      </c>
      <c r="X4" s="2" t="s">
        <v>35</v>
      </c>
    </row>
    <row r="5" spans="1:24" x14ac:dyDescent="0.25">
      <c r="A5" s="3" t="s">
        <v>40</v>
      </c>
      <c r="B5" s="3" t="s">
        <v>38</v>
      </c>
      <c r="C5" s="3" t="s">
        <v>28</v>
      </c>
      <c r="D5" s="3" t="s">
        <v>41</v>
      </c>
      <c r="E5" s="4">
        <v>0</v>
      </c>
      <c r="F5" s="5">
        <v>4</v>
      </c>
      <c r="G5" s="5">
        <v>4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1</v>
      </c>
      <c r="S5" s="5">
        <v>4</v>
      </c>
      <c r="T5" s="5">
        <v>0</v>
      </c>
      <c r="U5" s="5">
        <f t="shared" si="0"/>
        <v>3</v>
      </c>
      <c r="V5" s="6"/>
      <c r="W5">
        <f>IF(D5="брз",H5*[1]Бюджет!B$17+[1]Приложение№2!I64*[1]Бюджет!C$17+[1]Приложение№2!J64*[1]Бюджет!D$17+[1]Приложение№2!L64*[1]Бюджет!E$17+[1]Приложение№2!M64*[1]Бюджет!F$17+[1]Приложение№2!N64*[1]Бюджет!G$17+[1]Приложение№2!P64*[1]Бюджет!H$17+[1]Приложение№2!R64*[1]Бюджет!I$17+[1]Приложение№2!U64*[1]Бюджет!L$17,"НЕ")</f>
        <v>205</v>
      </c>
      <c r="X5" s="2" t="s">
        <v>35</v>
      </c>
    </row>
    <row r="6" spans="1:24" x14ac:dyDescent="0.25">
      <c r="A6" s="3" t="s">
        <v>42</v>
      </c>
      <c r="B6" s="3" t="s">
        <v>38</v>
      </c>
      <c r="C6" s="3" t="s">
        <v>28</v>
      </c>
      <c r="D6" s="3" t="s">
        <v>26</v>
      </c>
      <c r="E6" s="4">
        <v>0.3</v>
      </c>
      <c r="F6" s="5">
        <v>34</v>
      </c>
      <c r="G6" s="5">
        <v>31</v>
      </c>
      <c r="H6" s="5">
        <v>0</v>
      </c>
      <c r="I6" s="5">
        <v>0</v>
      </c>
      <c r="J6" s="5">
        <v>4</v>
      </c>
      <c r="K6" s="5">
        <v>4</v>
      </c>
      <c r="L6" s="5">
        <v>0</v>
      </c>
      <c r="M6" s="5">
        <v>1</v>
      </c>
      <c r="N6" s="5">
        <v>0</v>
      </c>
      <c r="O6" s="5">
        <v>1</v>
      </c>
      <c r="P6" s="5">
        <v>0</v>
      </c>
      <c r="Q6" s="5">
        <v>0</v>
      </c>
      <c r="R6" s="5">
        <v>9</v>
      </c>
      <c r="S6" s="5">
        <v>26</v>
      </c>
      <c r="T6" s="5">
        <v>0</v>
      </c>
      <c r="U6" s="5">
        <f t="shared" si="0"/>
        <v>17</v>
      </c>
      <c r="V6" s="6"/>
      <c r="W6">
        <f>IF(D6="см",H6*[1]Бюджет!B$11+[1]Приложение№2!I68*[1]Бюджет!C$11+[1]Приложение№2!J68*[1]Бюджет!D$11+[1]Приложение№2!L68*[1]Бюджет!E$11+[1]Приложение№2!M68*[1]Бюджет!F$11+[1]Приложение№2!N68*[1]Бюджет!G$11+[1]Приложение№2!P68*[1]Бюджет!H$11+[1]Приложение№2!R68*[1]Бюджет!I$11+[1]Приложение№2!U68*[1]Бюджет!L$11,"НЕ")</f>
        <v>1790</v>
      </c>
      <c r="X6" s="2" t="s">
        <v>35</v>
      </c>
    </row>
    <row r="7" spans="1:24" x14ac:dyDescent="0.25">
      <c r="A7" s="3" t="s">
        <v>42</v>
      </c>
      <c r="B7" s="3" t="s">
        <v>38</v>
      </c>
      <c r="C7" s="3" t="s">
        <v>28</v>
      </c>
      <c r="D7" s="3" t="s">
        <v>24</v>
      </c>
      <c r="E7" s="4">
        <v>0.1</v>
      </c>
      <c r="F7" s="5">
        <v>8</v>
      </c>
      <c r="G7" s="5">
        <v>8</v>
      </c>
      <c r="H7" s="5">
        <v>0</v>
      </c>
      <c r="I7" s="5">
        <v>0</v>
      </c>
      <c r="J7" s="5">
        <v>1</v>
      </c>
      <c r="K7" s="5">
        <v>1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2</v>
      </c>
      <c r="S7" s="5">
        <v>7</v>
      </c>
      <c r="T7" s="5">
        <v>0</v>
      </c>
      <c r="U7" s="5">
        <f t="shared" si="0"/>
        <v>5</v>
      </c>
      <c r="V7" s="6"/>
      <c r="W7">
        <f>IF(D7="бб",H7*[1]Бюджет!B$3+[1]Приложение№2!I69*[1]Бюджет!C$3+[1]Приложение№2!J69*[1]Бюджет!D$3+[1]Приложение№2!L69*[1]Бюджет!E$3+[1]Приложение№2!M69*[1]Бюджет!F$3+[1]Приложение№2!N69*[1]Бюджет!G$3+[1]Приложение№2!P69*[1]Бюджет!H$3+[1]Приложение№2!R69*[1]Бюджет!I$3+[1]Приложение№2!U69*[1]Бюджет!L$3,"НЕ")</f>
        <v>440</v>
      </c>
      <c r="X7" s="2" t="s">
        <v>35</v>
      </c>
    </row>
    <row r="8" spans="1:24" x14ac:dyDescent="0.25">
      <c r="A8" s="3" t="s">
        <v>42</v>
      </c>
      <c r="B8" s="3" t="s">
        <v>38</v>
      </c>
      <c r="C8" s="3" t="s">
        <v>28</v>
      </c>
      <c r="D8" s="3" t="s">
        <v>41</v>
      </c>
      <c r="E8" s="4">
        <v>0</v>
      </c>
      <c r="F8" s="5">
        <v>5</v>
      </c>
      <c r="G8" s="5">
        <v>5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2</v>
      </c>
      <c r="S8" s="5">
        <v>5</v>
      </c>
      <c r="T8" s="5">
        <v>0</v>
      </c>
      <c r="U8" s="5">
        <f t="shared" si="0"/>
        <v>3</v>
      </c>
      <c r="V8" s="6"/>
      <c r="W8">
        <f>IF(D8="брз",H8*[1]Бюджет!B$17+[1]Приложение№2!I70*[1]Бюджет!C$17+[1]Приложение№2!J70*[1]Бюджет!D$17+[1]Приложение№2!L70*[1]Бюджет!E$17+[1]Приложение№2!M70*[1]Бюджет!F$17+[1]Приложение№2!N70*[1]Бюджет!G$17+[1]Приложение№2!P70*[1]Бюджет!H$17+[1]Приложение№2!R70*[1]Бюджет!I$17+[1]Приложение№2!U70*[1]Бюджет!L$17,"НЕ")</f>
        <v>275</v>
      </c>
      <c r="X8" s="2" t="s">
        <v>35</v>
      </c>
    </row>
    <row r="9" spans="1:24" x14ac:dyDescent="0.25">
      <c r="A9" s="3" t="s">
        <v>43</v>
      </c>
      <c r="B9" s="3" t="s">
        <v>38</v>
      </c>
      <c r="C9" s="3" t="s">
        <v>32</v>
      </c>
      <c r="D9" s="3" t="s">
        <v>26</v>
      </c>
      <c r="E9" s="4">
        <v>1.2</v>
      </c>
      <c r="F9" s="5">
        <v>53</v>
      </c>
      <c r="G9" s="5">
        <v>48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17</v>
      </c>
      <c r="S9" s="5">
        <v>48</v>
      </c>
      <c r="T9" s="5">
        <v>0</v>
      </c>
      <c r="U9" s="5">
        <f t="shared" si="0"/>
        <v>31</v>
      </c>
      <c r="V9" s="6"/>
      <c r="W9">
        <f>IF(D9="см",H9*[1]Бюджет!B$11+[1]Приложение№2!I71*[1]Бюджет!C$11+[1]Приложение№2!J71*[1]Бюджет!D$11+[1]Приложение№2!L71*[1]Бюджет!E$11+[1]Приложение№2!M71*[1]Бюджет!F$11+[1]Приложение№2!N71*[1]Бюджет!G$11+[1]Приложение№2!P71*[1]Бюджет!H$11+[1]Приложение№2!R71*[1]Бюджет!I$11+[1]Приложение№2!U71*[1]Бюджет!L$11,"НЕ")</f>
        <v>2430</v>
      </c>
      <c r="X9" s="2" t="s">
        <v>35</v>
      </c>
    </row>
    <row r="10" spans="1:24" x14ac:dyDescent="0.25">
      <c r="A10" s="3" t="s">
        <v>43</v>
      </c>
      <c r="B10" s="3" t="s">
        <v>38</v>
      </c>
      <c r="C10" s="3" t="s">
        <v>32</v>
      </c>
      <c r="D10" s="3" t="s">
        <v>30</v>
      </c>
      <c r="E10" s="4">
        <v>0.7</v>
      </c>
      <c r="F10" s="5">
        <v>15</v>
      </c>
      <c r="G10" s="5">
        <v>13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5</v>
      </c>
      <c r="S10" s="5">
        <v>13</v>
      </c>
      <c r="T10" s="5">
        <v>0</v>
      </c>
      <c r="U10" s="5">
        <f t="shared" si="0"/>
        <v>8</v>
      </c>
      <c r="V10" s="6"/>
      <c r="W10">
        <f>IF(D10="бк",H10*[1]Бюджет!B$15+[1]Приложение№2!I72*[1]Бюджет!C$15+[1]Приложение№2!J72*[1]Бюджет!D$15+[1]Приложение№2!L72*[1]Бюджет!E$15+[1]Приложение№2!M72*[1]Бюджет!F$15+[1]Приложение№2!N72*[1]Бюджет!G$15+[1]Приложение№2!P72*[1]Бюджет!H$15+[1]Приложение№2!R72*[1]Бюджет!I$15+[1]Приложение№2!U72*[1]Бюджет!L$15,"НЕ")</f>
        <v>1065</v>
      </c>
      <c r="X10" s="2" t="s">
        <v>35</v>
      </c>
    </row>
    <row r="11" spans="1:24" x14ac:dyDescent="0.25">
      <c r="A11" s="3" t="s">
        <v>43</v>
      </c>
      <c r="B11" s="3" t="s">
        <v>38</v>
      </c>
      <c r="C11" s="3" t="s">
        <v>32</v>
      </c>
      <c r="D11" s="3" t="s">
        <v>37</v>
      </c>
      <c r="E11" s="4">
        <v>0.2</v>
      </c>
      <c r="F11" s="5">
        <v>5</v>
      </c>
      <c r="G11" s="5">
        <v>5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2</v>
      </c>
      <c r="S11" s="5">
        <v>5</v>
      </c>
      <c r="T11" s="5">
        <v>0</v>
      </c>
      <c r="U11" s="5">
        <f t="shared" si="0"/>
        <v>3</v>
      </c>
      <c r="V11" s="6"/>
      <c r="W11">
        <f>IF(D11="трп",H11*[1]Бюджет!B$27+[1]Приложение№2!I73*[1]Бюджет!C$27+[1]Приложение№2!J73*[1]Бюджет!D$27+[1]Приложение№2!L73*[1]Бюджет!E$27+[1]Приложение№2!M73*[1]Бюджет!F$27+[1]Приложение№2!N73*[1]Бюджет!G$27+[1]Приложение№2!P73*[1]Бюджет!H$27+[1]Приложение№2!R73*[1]Бюджет!I$27+[1]Приложение№2!U73*[1]Бюджет!L$27,"НЕ")</f>
        <v>255</v>
      </c>
      <c r="X11" s="2" t="s">
        <v>35</v>
      </c>
    </row>
    <row r="12" spans="1:24" x14ac:dyDescent="0.25">
      <c r="A12" s="3" t="s">
        <v>43</v>
      </c>
      <c r="B12" s="3" t="s">
        <v>38</v>
      </c>
      <c r="C12" s="3" t="s">
        <v>32</v>
      </c>
      <c r="D12" s="3" t="s">
        <v>44</v>
      </c>
      <c r="E12" s="4">
        <v>0.2</v>
      </c>
      <c r="F12" s="5">
        <v>4</v>
      </c>
      <c r="G12" s="5">
        <v>4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</v>
      </c>
      <c r="S12" s="5">
        <v>4</v>
      </c>
      <c r="T12" s="5">
        <v>0</v>
      </c>
      <c r="U12" s="5">
        <f t="shared" si="0"/>
        <v>3</v>
      </c>
      <c r="V12" s="6"/>
      <c r="W12">
        <f>IF(D12="ива",H12*[1]Бюджет!B$23+[1]Приложение№2!I74*[1]Бюджет!C$23+[1]Приложение№2!J74*[1]Бюджет!D$23+[1]Приложение№2!L74*[1]Бюджет!E$23+[1]Приложение№2!M74*[1]Бюджет!F$23+[1]Приложение№2!N74*[1]Бюджет!G$23+[1]Приложение№2!P74*[1]Бюджет!H$23+[1]Приложение№2!R74*[1]Бюджет!I$23+[1]Приложение№2!U74*[1]Бюджет!L$23,"НЕ")</f>
        <v>205</v>
      </c>
      <c r="X12" s="2" t="s">
        <v>35</v>
      </c>
    </row>
    <row r="13" spans="1:24" x14ac:dyDescent="0.25">
      <c r="A13" s="3" t="s">
        <v>45</v>
      </c>
      <c r="B13" s="3" t="s">
        <v>38</v>
      </c>
      <c r="C13" s="3" t="s">
        <v>23</v>
      </c>
      <c r="D13" s="3" t="s">
        <v>30</v>
      </c>
      <c r="E13" s="4">
        <v>23.1</v>
      </c>
      <c r="F13" s="5">
        <v>1061</v>
      </c>
      <c r="G13" s="5">
        <v>946</v>
      </c>
      <c r="H13" s="5">
        <v>0</v>
      </c>
      <c r="I13" s="5">
        <v>83</v>
      </c>
      <c r="J13" s="5">
        <v>99</v>
      </c>
      <c r="K13" s="5">
        <v>182</v>
      </c>
      <c r="L13" s="5">
        <v>2</v>
      </c>
      <c r="M13" s="5">
        <v>10</v>
      </c>
      <c r="N13" s="5">
        <v>4</v>
      </c>
      <c r="O13" s="5">
        <v>16</v>
      </c>
      <c r="P13" s="5">
        <v>6</v>
      </c>
      <c r="Q13" s="5">
        <v>6</v>
      </c>
      <c r="R13" s="5">
        <v>251</v>
      </c>
      <c r="S13" s="5">
        <v>718</v>
      </c>
      <c r="T13" s="5">
        <v>24</v>
      </c>
      <c r="U13" s="5">
        <f t="shared" si="0"/>
        <v>491</v>
      </c>
      <c r="V13" s="6"/>
      <c r="W13">
        <f>IF(D13="бк",H13*[1]Бюджет!B$15+[1]Приложение№2!I75*[1]Бюджет!C$15+[1]Приложение№2!J75*[1]Бюджет!D$15+[1]Приложение№2!L75*[1]Бюджет!E$15+[1]Приложение№2!M75*[1]Бюджет!F$15+[1]Приложение№2!N75*[1]Бюджет!G$15+[1]Приложение№2!P75*[1]Бюджет!H$15+[1]Приложение№2!R75*[1]Бюджет!I$15+[1]Приложение№2!U75*[1]Бюджет!L$15,"НЕ")</f>
        <v>81385</v>
      </c>
      <c r="X13" s="2" t="s">
        <v>35</v>
      </c>
    </row>
    <row r="14" spans="1:24" x14ac:dyDescent="0.25">
      <c r="A14" s="3" t="s">
        <v>45</v>
      </c>
      <c r="B14" s="3" t="s">
        <v>38</v>
      </c>
      <c r="C14" s="3" t="s">
        <v>23</v>
      </c>
      <c r="D14" s="3" t="s">
        <v>24</v>
      </c>
      <c r="E14" s="4">
        <v>0</v>
      </c>
      <c r="F14" s="5">
        <v>11</v>
      </c>
      <c r="G14" s="5">
        <v>10</v>
      </c>
      <c r="H14" s="5">
        <v>0</v>
      </c>
      <c r="I14" s="5">
        <v>2</v>
      </c>
      <c r="J14" s="5">
        <v>2</v>
      </c>
      <c r="K14" s="5">
        <v>4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2</v>
      </c>
      <c r="S14" s="5">
        <v>6</v>
      </c>
      <c r="T14" s="5">
        <v>0</v>
      </c>
      <c r="U14" s="5">
        <f t="shared" si="0"/>
        <v>4</v>
      </c>
      <c r="V14" s="6"/>
      <c r="W14">
        <f>IF(D14="бб",H14*[1]Бюджет!B$3+[1]Приложение№2!I76*[1]Бюджет!C$3+[1]Приложение№2!J76*[1]Бюджет!D$3+[1]Приложение№2!L76*[1]Бюджет!E$3+[1]Приложение№2!M76*[1]Бюджет!F$3+[1]Приложение№2!N76*[1]Бюджет!G$3+[1]Приложение№2!P76*[1]Бюджет!H$3+[1]Приложение№2!R76*[1]Бюджет!I$3+[1]Приложение№2!U76*[1]Бюджет!L$3,"НЕ")</f>
        <v>720</v>
      </c>
      <c r="X14" s="2" t="s">
        <v>35</v>
      </c>
    </row>
    <row r="15" spans="1:24" x14ac:dyDescent="0.25">
      <c r="A15" s="3" t="s">
        <v>45</v>
      </c>
      <c r="B15" s="3" t="s">
        <v>38</v>
      </c>
      <c r="C15" s="3" t="s">
        <v>23</v>
      </c>
      <c r="D15" s="3" t="s">
        <v>26</v>
      </c>
      <c r="E15" s="4">
        <v>0</v>
      </c>
      <c r="F15" s="5">
        <v>38</v>
      </c>
      <c r="G15" s="5">
        <v>33</v>
      </c>
      <c r="H15" s="5">
        <v>1</v>
      </c>
      <c r="I15" s="5">
        <v>8</v>
      </c>
      <c r="J15" s="5">
        <v>1</v>
      </c>
      <c r="K15" s="5">
        <v>10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8</v>
      </c>
      <c r="S15" s="5">
        <v>22</v>
      </c>
      <c r="T15" s="5">
        <v>1</v>
      </c>
      <c r="U15" s="5">
        <f t="shared" si="0"/>
        <v>15</v>
      </c>
      <c r="V15" s="6"/>
      <c r="W15">
        <f>IF(D15="см",H15*[1]Бюджет!B$11+[1]Приложение№2!I77*[1]Бюджет!C$11+[1]Приложение№2!J77*[1]Бюджет!D$11+[1]Приложение№2!L77*[1]Бюджет!E$11+[1]Приложение№2!M77*[1]Бюджет!F$11+[1]Приложение№2!N77*[1]Бюджет!G$11+[1]Приложение№2!P77*[1]Бюджет!H$11+[1]Приложение№2!R77*[1]Бюджет!I$11+[1]Приложение№2!U77*[1]Бюджет!L$11,"НЕ")</f>
        <v>2360</v>
      </c>
      <c r="X15" s="2" t="s">
        <v>35</v>
      </c>
    </row>
    <row r="16" spans="1:24" x14ac:dyDescent="0.25">
      <c r="A16" s="3" t="s">
        <v>46</v>
      </c>
      <c r="B16" s="3" t="s">
        <v>38</v>
      </c>
      <c r="C16" s="3" t="s">
        <v>39</v>
      </c>
      <c r="D16" s="3" t="s">
        <v>24</v>
      </c>
      <c r="E16" s="4">
        <v>1.7</v>
      </c>
      <c r="F16" s="5">
        <v>42</v>
      </c>
      <c r="G16" s="5">
        <v>36</v>
      </c>
      <c r="H16" s="5">
        <v>0</v>
      </c>
      <c r="I16" s="5">
        <v>0</v>
      </c>
      <c r="J16" s="5">
        <v>3</v>
      </c>
      <c r="K16" s="5">
        <v>3</v>
      </c>
      <c r="L16" s="5">
        <v>3</v>
      </c>
      <c r="M16" s="5">
        <v>1</v>
      </c>
      <c r="N16" s="5">
        <v>1</v>
      </c>
      <c r="O16" s="5">
        <v>5</v>
      </c>
      <c r="P16" s="5">
        <v>1</v>
      </c>
      <c r="Q16" s="5">
        <v>1</v>
      </c>
      <c r="R16" s="5">
        <v>9</v>
      </c>
      <c r="S16" s="5">
        <v>26</v>
      </c>
      <c r="T16" s="5">
        <v>1</v>
      </c>
      <c r="U16" s="5">
        <f t="shared" si="0"/>
        <v>18</v>
      </c>
      <c r="V16" s="6"/>
      <c r="W16">
        <f>IF(D16="бб",H16*[1]Бюджет!B$3+[1]Приложение№2!I88*[1]Бюджет!C$3+[1]Приложение№2!J88*[1]Бюджет!D$3+[1]Приложение№2!L88*[1]Бюджет!E$3+[1]Приложение№2!M88*[1]Бюджет!F$3+[1]Приложение№2!N88*[1]Бюджет!G$3+[1]Приложение№2!P88*[1]Бюджет!H$3+[1]Приложение№2!R88*[1]Бюджет!I$3+[1]Приложение№2!U88*[1]Бюджет!L$3,"НЕ")</f>
        <v>2010</v>
      </c>
      <c r="X16" s="2" t="s">
        <v>35</v>
      </c>
    </row>
    <row r="17" spans="1:24" x14ac:dyDescent="0.25">
      <c r="A17" s="3" t="s">
        <v>46</v>
      </c>
      <c r="B17" s="3" t="s">
        <v>38</v>
      </c>
      <c r="C17" s="3" t="s">
        <v>39</v>
      </c>
      <c r="D17" s="3" t="s">
        <v>30</v>
      </c>
      <c r="E17" s="4">
        <v>1.2</v>
      </c>
      <c r="F17" s="5">
        <v>10</v>
      </c>
      <c r="G17" s="5">
        <v>8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3</v>
      </c>
      <c r="S17" s="5">
        <v>8</v>
      </c>
      <c r="T17" s="5">
        <v>0</v>
      </c>
      <c r="U17" s="5">
        <f t="shared" si="0"/>
        <v>5</v>
      </c>
      <c r="V17" s="6"/>
      <c r="W17">
        <f>IF(D17="бк",H17*[1]Бюджет!B$15+[1]Приложение№2!I89*[1]Бюджет!C$15+[1]Приложение№2!J89*[1]Бюджет!D$15+[1]Приложение№2!L89*[1]Бюджет!E$15+[1]Приложение№2!M89*[1]Бюджет!F$15+[1]Приложение№2!N89*[1]Бюджет!G$15+[1]Приложение№2!P89*[1]Бюджет!H$15+[1]Приложение№2!R89*[1]Бюджет!I$15+[1]Приложение№2!U89*[1]Бюджет!L$15,"НЕ")</f>
        <v>655</v>
      </c>
      <c r="X17" s="2" t="s">
        <v>35</v>
      </c>
    </row>
    <row r="18" spans="1:24" x14ac:dyDescent="0.25">
      <c r="A18" s="3" t="s">
        <v>47</v>
      </c>
      <c r="B18" s="3" t="s">
        <v>38</v>
      </c>
      <c r="C18" s="3" t="s">
        <v>28</v>
      </c>
      <c r="D18" s="3" t="s">
        <v>24</v>
      </c>
      <c r="E18" s="4">
        <v>1.3</v>
      </c>
      <c r="F18" s="5">
        <v>94</v>
      </c>
      <c r="G18" s="5">
        <v>84</v>
      </c>
      <c r="H18" s="5">
        <v>0</v>
      </c>
      <c r="I18" s="5">
        <v>0</v>
      </c>
      <c r="J18" s="5">
        <v>2</v>
      </c>
      <c r="K18" s="5">
        <v>2</v>
      </c>
      <c r="L18" s="5">
        <v>4</v>
      </c>
      <c r="M18" s="5">
        <v>2</v>
      </c>
      <c r="N18" s="5">
        <v>0</v>
      </c>
      <c r="O18" s="5">
        <v>6</v>
      </c>
      <c r="P18" s="5">
        <v>1</v>
      </c>
      <c r="Q18" s="5">
        <v>1</v>
      </c>
      <c r="R18" s="5">
        <v>26</v>
      </c>
      <c r="S18" s="5">
        <v>73</v>
      </c>
      <c r="T18" s="5">
        <v>2</v>
      </c>
      <c r="U18" s="5">
        <f t="shared" si="0"/>
        <v>49</v>
      </c>
      <c r="V18" s="6"/>
      <c r="W18">
        <f>IF(D18="бб",H18*[1]Бюджет!B$3+[1]Приложение№2!I90*[1]Бюджет!C$3+[1]Приложение№2!J90*[1]Бюджет!D$3+[1]Приложение№2!L90*[1]Бюджет!E$3+[1]Приложение№2!M90*[1]Бюджет!F$3+[1]Приложение№2!N90*[1]Бюджет!G$3+[1]Приложение№2!P90*[1]Бюджет!H$3+[1]Приложение№2!R90*[1]Бюджет!I$3+[1]Приложение№2!U90*[1]Бюджет!L$3,"НЕ")</f>
        <v>4420</v>
      </c>
      <c r="X18" s="2" t="s">
        <v>35</v>
      </c>
    </row>
    <row r="19" spans="1:24" x14ac:dyDescent="0.25">
      <c r="A19" s="3" t="s">
        <v>47</v>
      </c>
      <c r="B19" s="3" t="s">
        <v>38</v>
      </c>
      <c r="C19" s="3" t="s">
        <v>28</v>
      </c>
      <c r="D19" s="3" t="s">
        <v>30</v>
      </c>
      <c r="E19" s="4">
        <v>0</v>
      </c>
      <c r="F19" s="5">
        <v>5</v>
      </c>
      <c r="G19" s="5">
        <v>5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2</v>
      </c>
      <c r="S19" s="5">
        <v>5</v>
      </c>
      <c r="T19" s="5">
        <v>0</v>
      </c>
      <c r="U19" s="5">
        <f t="shared" si="0"/>
        <v>3</v>
      </c>
      <c r="V19" s="6"/>
      <c r="W19">
        <f>IF(D19="бк",H19*[1]Бюджет!B$15+[1]Приложение№2!I91*[1]Бюджет!C$15+[1]Приложение№2!J91*[1]Бюджет!D$15+[1]Приложение№2!L91*[1]Бюджет!E$15+[1]Приложение№2!M91*[1]Бюджет!F$15+[1]Приложение№2!N91*[1]Бюджет!G$15+[1]Приложение№2!P91*[1]Бюджет!H$15+[1]Приложение№2!R91*[1]Бюджет!I$15+[1]Приложение№2!U91*[1]Бюджет!L$15,"НЕ")</f>
        <v>410</v>
      </c>
      <c r="X19" s="2" t="s">
        <v>35</v>
      </c>
    </row>
    <row r="20" spans="1:24" x14ac:dyDescent="0.25">
      <c r="A20" s="3" t="s">
        <v>48</v>
      </c>
      <c r="B20" s="3" t="s">
        <v>38</v>
      </c>
      <c r="C20" s="3" t="s">
        <v>28</v>
      </c>
      <c r="D20" s="3" t="s">
        <v>24</v>
      </c>
      <c r="E20" s="4">
        <v>2.2999999999999998</v>
      </c>
      <c r="F20" s="5">
        <v>114</v>
      </c>
      <c r="G20" s="5">
        <v>102</v>
      </c>
      <c r="H20" s="5">
        <v>0</v>
      </c>
      <c r="I20" s="5">
        <v>0</v>
      </c>
      <c r="J20" s="5">
        <v>6</v>
      </c>
      <c r="K20" s="5">
        <v>6</v>
      </c>
      <c r="L20" s="5">
        <v>2</v>
      </c>
      <c r="M20" s="5">
        <v>1</v>
      </c>
      <c r="N20" s="5">
        <v>0</v>
      </c>
      <c r="O20" s="5">
        <v>3</v>
      </c>
      <c r="P20" s="5">
        <v>1</v>
      </c>
      <c r="Q20" s="5">
        <v>1</v>
      </c>
      <c r="R20" s="5">
        <v>32</v>
      </c>
      <c r="S20" s="5">
        <v>90</v>
      </c>
      <c r="T20" s="5">
        <v>2</v>
      </c>
      <c r="U20" s="5">
        <f t="shared" si="0"/>
        <v>60</v>
      </c>
      <c r="V20" s="6"/>
      <c r="W20">
        <f>IF(D20="бб",H20*[1]Бюджет!B$3+[1]Приложение№2!I98*[1]Бюджет!C$3+[1]Приложение№2!J98*[1]Бюджет!D$3+[1]Приложение№2!L98*[1]Бюджет!E$3+[1]Приложение№2!M98*[1]Бюджет!F$3+[1]Приложение№2!N98*[1]Бюджет!G$3+[1]Приложение№2!P98*[1]Бюджет!H$3+[1]Приложение№2!R98*[1]Бюджет!I$3+[1]Приложение№2!U98*[1]Бюджет!L$3,"НЕ")</f>
        <v>5480</v>
      </c>
      <c r="X20" s="2" t="s">
        <v>35</v>
      </c>
    </row>
    <row r="21" spans="1:24" x14ac:dyDescent="0.25">
      <c r="A21" s="3" t="s">
        <v>48</v>
      </c>
      <c r="B21" s="3" t="s">
        <v>38</v>
      </c>
      <c r="C21" s="3" t="s">
        <v>28</v>
      </c>
      <c r="D21" s="3" t="s">
        <v>30</v>
      </c>
      <c r="E21" s="4">
        <v>0.8</v>
      </c>
      <c r="F21" s="5">
        <v>34</v>
      </c>
      <c r="G21" s="5">
        <v>30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10</v>
      </c>
      <c r="S21" s="5">
        <v>29</v>
      </c>
      <c r="T21" s="5">
        <v>1</v>
      </c>
      <c r="U21" s="5">
        <f t="shared" si="0"/>
        <v>20</v>
      </c>
      <c r="V21" s="6"/>
      <c r="W21">
        <f>IF(D21="бк",H21*[1]Бюджет!B$15+[1]Приложение№2!I99*[1]Бюджет!C$15+[1]Приложение№2!J99*[1]Бюджет!D$15+[1]Приложение№2!L99*[1]Бюджет!E$15+[1]Приложение№2!M99*[1]Бюджет!F$15+[1]Приложение№2!N99*[1]Бюджет!G$15+[1]Приложение№2!P99*[1]Бюджет!H$15+[1]Приложение№2!R99*[1]Бюджет!I$15+[1]Приложение№2!U99*[1]Бюджет!L$15,"НЕ")</f>
        <v>2450</v>
      </c>
      <c r="X21" s="2" t="s">
        <v>35</v>
      </c>
    </row>
    <row r="22" spans="1:24" x14ac:dyDescent="0.25">
      <c r="A22" s="3" t="s">
        <v>48</v>
      </c>
      <c r="B22" s="3" t="s">
        <v>38</v>
      </c>
      <c r="C22" s="3" t="s">
        <v>28</v>
      </c>
      <c r="D22" s="3" t="s">
        <v>36</v>
      </c>
      <c r="E22" s="4">
        <v>0.8</v>
      </c>
      <c r="F22" s="5">
        <v>17</v>
      </c>
      <c r="G22" s="5">
        <v>15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5</v>
      </c>
      <c r="S22" s="5">
        <v>15</v>
      </c>
      <c r="T22" s="5">
        <v>0</v>
      </c>
      <c r="U22" s="5">
        <f t="shared" si="0"/>
        <v>10</v>
      </c>
      <c r="V22" s="6"/>
      <c r="W22">
        <f>IF(D22="здб",H22*[1]Бюджет!B$21+[1]Приложение№2!I100*[1]Бюджет!C$21+[1]Приложение№2!J100*[1]Бюджет!D$21+[1]Приложение№2!L100*[1]Бюджет!E$21+[1]Приложение№2!M100*[1]Бюджет!F$21+[1]Приложение№2!N100*[1]Бюджет!G$21+[1]Приложение№2!P100*[1]Бюджет!H$21+[1]Приложение№2!R100*[1]Бюджет!I$21+[1]Приложение№2!U100*[1]Бюджет!L$21,"НЕ")</f>
        <v>1225</v>
      </c>
      <c r="X22" s="2" t="s">
        <v>35</v>
      </c>
    </row>
    <row r="23" spans="1:24" x14ac:dyDescent="0.25">
      <c r="A23" s="3" t="s">
        <v>48</v>
      </c>
      <c r="B23" s="3" t="s">
        <v>38</v>
      </c>
      <c r="C23" s="3" t="s">
        <v>28</v>
      </c>
      <c r="D23" s="3" t="s">
        <v>36</v>
      </c>
      <c r="E23" s="4">
        <v>0</v>
      </c>
      <c r="F23" s="5">
        <v>17</v>
      </c>
      <c r="G23" s="5">
        <v>15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5</v>
      </c>
      <c r="S23" s="5">
        <v>15</v>
      </c>
      <c r="T23" s="5">
        <v>0</v>
      </c>
      <c r="U23" s="5">
        <f t="shared" si="0"/>
        <v>10</v>
      </c>
      <c r="V23" s="6"/>
      <c r="W23">
        <f>IF(D23="здб",H23*[1]Бюджет!B$21+[1]Приложение№2!I101*[1]Бюджет!C$21+[1]Приложение№2!J101*[1]Бюджет!D$21+[1]Приложение№2!L101*[1]Бюджет!E$21+[1]Приложение№2!M101*[1]Бюджет!F$21+[1]Приложение№2!N101*[1]Бюджет!G$21+[1]Приложение№2!P101*[1]Бюджет!H$21+[1]Приложение№2!R101*[1]Бюджет!I$21+[1]Приложение№2!U101*[1]Бюджет!L$21,"НЕ")</f>
        <v>1225</v>
      </c>
      <c r="X23" s="2" t="s">
        <v>35</v>
      </c>
    </row>
    <row r="24" spans="1:24" x14ac:dyDescent="0.25">
      <c r="A24" s="3" t="s">
        <v>49</v>
      </c>
      <c r="B24" s="3" t="s">
        <v>38</v>
      </c>
      <c r="C24" s="3" t="s">
        <v>50</v>
      </c>
      <c r="D24" s="3" t="s">
        <v>24</v>
      </c>
      <c r="E24" s="4">
        <v>0.9</v>
      </c>
      <c r="F24" s="5">
        <v>94</v>
      </c>
      <c r="G24" s="5">
        <v>84</v>
      </c>
      <c r="H24" s="5">
        <v>0</v>
      </c>
      <c r="I24" s="5">
        <v>0</v>
      </c>
      <c r="J24" s="5">
        <v>6</v>
      </c>
      <c r="K24" s="5">
        <v>6</v>
      </c>
      <c r="L24" s="5">
        <v>1</v>
      </c>
      <c r="M24" s="5">
        <v>0</v>
      </c>
      <c r="N24" s="5">
        <v>0</v>
      </c>
      <c r="O24" s="5">
        <v>1</v>
      </c>
      <c r="P24" s="5">
        <v>0</v>
      </c>
      <c r="Q24" s="5">
        <v>0</v>
      </c>
      <c r="R24" s="5">
        <v>26</v>
      </c>
      <c r="S24" s="5">
        <v>75</v>
      </c>
      <c r="T24" s="5">
        <v>2</v>
      </c>
      <c r="U24" s="5">
        <f t="shared" si="0"/>
        <v>51</v>
      </c>
      <c r="V24" s="6"/>
      <c r="W24">
        <f>IF(D24="бб",H24*[1]Бюджет!B$3+[1]Приложение№2!I113*[1]Бюджет!C$3+[1]Приложение№2!J113*[1]Бюджет!D$3+[1]Приложение№2!L113*[1]Бюджет!E$3+[1]Приложение№2!M113*[1]Бюджет!F$3+[1]Приложение№2!N113*[1]Бюджет!G$3+[1]Приложение№2!P113*[1]Бюджет!H$3+[1]Приложение№2!R113*[1]Бюджет!I$3+[1]Приложение№2!U113*[1]Бюджет!L$3,"НЕ")</f>
        <v>4540</v>
      </c>
      <c r="X24" s="2" t="s">
        <v>35</v>
      </c>
    </row>
    <row r="25" spans="1:24" x14ac:dyDescent="0.25">
      <c r="A25" s="3" t="s">
        <v>49</v>
      </c>
      <c r="B25" s="3" t="s">
        <v>38</v>
      </c>
      <c r="C25" s="3" t="s">
        <v>50</v>
      </c>
      <c r="D25" s="3" t="s">
        <v>30</v>
      </c>
      <c r="E25" s="4">
        <v>0</v>
      </c>
      <c r="F25" s="5">
        <v>6</v>
      </c>
      <c r="G25" s="5">
        <v>6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2</v>
      </c>
      <c r="S25" s="5">
        <v>6</v>
      </c>
      <c r="T25" s="5">
        <v>0</v>
      </c>
      <c r="U25" s="5">
        <f t="shared" si="0"/>
        <v>4</v>
      </c>
      <c r="V25" s="6"/>
      <c r="W25">
        <f>IF(D25="бк",H25*[1]Бюджет!B$15+[1]Приложение№2!I114*[1]Бюджет!C$15+[1]Приложение№2!J114*[1]Бюджет!D$15+[1]Приложение№2!L114*[1]Бюджет!E$15+[1]Приложение№2!M114*[1]Бюджет!F$15+[1]Приложение№2!N114*[1]Бюджет!G$15+[1]Приложение№2!P114*[1]Бюджет!H$15+[1]Приложение№2!R114*[1]Бюджет!I$15+[1]Приложение№2!U114*[1]Бюджет!L$15,"НЕ")</f>
        <v>490</v>
      </c>
      <c r="X25" s="2" t="s">
        <v>35</v>
      </c>
    </row>
    <row r="26" spans="1:24" x14ac:dyDescent="0.25">
      <c r="A26" s="34" t="s">
        <v>29</v>
      </c>
      <c r="B26" s="34"/>
      <c r="C26" s="34"/>
      <c r="D26" s="34"/>
      <c r="E26" s="12">
        <f t="shared" ref="E26:U26" si="1">SUM(E3:E25)</f>
        <v>35.899999999999991</v>
      </c>
      <c r="F26" s="8">
        <f t="shared" si="1"/>
        <v>1785</v>
      </c>
      <c r="G26" s="8">
        <f t="shared" si="1"/>
        <v>1595</v>
      </c>
      <c r="H26" s="8">
        <f t="shared" si="1"/>
        <v>1</v>
      </c>
      <c r="I26" s="8">
        <f t="shared" si="1"/>
        <v>93</v>
      </c>
      <c r="J26" s="8">
        <f t="shared" si="1"/>
        <v>136</v>
      </c>
      <c r="K26" s="8">
        <f t="shared" si="1"/>
        <v>230</v>
      </c>
      <c r="L26" s="8">
        <f t="shared" si="1"/>
        <v>13</v>
      </c>
      <c r="M26" s="8">
        <f t="shared" si="1"/>
        <v>17</v>
      </c>
      <c r="N26" s="8">
        <f t="shared" si="1"/>
        <v>5</v>
      </c>
      <c r="O26" s="8">
        <f t="shared" si="1"/>
        <v>35</v>
      </c>
      <c r="P26" s="8">
        <f t="shared" si="1"/>
        <v>10</v>
      </c>
      <c r="Q26" s="8">
        <f t="shared" si="1"/>
        <v>10</v>
      </c>
      <c r="R26" s="8">
        <f t="shared" si="1"/>
        <v>450</v>
      </c>
      <c r="S26" s="8">
        <f t="shared" si="1"/>
        <v>1286</v>
      </c>
      <c r="T26" s="8">
        <f t="shared" si="1"/>
        <v>34</v>
      </c>
      <c r="U26" s="8">
        <f t="shared" si="1"/>
        <v>870</v>
      </c>
      <c r="V26" s="31">
        <f>SUM(W3:W25)</f>
        <v>119925</v>
      </c>
    </row>
    <row r="27" spans="1:24" ht="6.75" customHeight="1" x14ac:dyDescent="0.25">
      <c r="A27" s="29"/>
      <c r="B27" s="29"/>
      <c r="C27" s="29"/>
      <c r="D27" s="29"/>
      <c r="E27" s="29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6"/>
    </row>
    <row r="28" spans="1:24" x14ac:dyDescent="0.25">
      <c r="A28" s="3" t="s">
        <v>51</v>
      </c>
      <c r="B28" s="3" t="s">
        <v>35</v>
      </c>
      <c r="C28" s="3" t="s">
        <v>32</v>
      </c>
      <c r="D28" s="3" t="s">
        <v>26</v>
      </c>
      <c r="E28" s="4">
        <v>2.4</v>
      </c>
      <c r="F28" s="5">
        <v>59</v>
      </c>
      <c r="G28" s="5">
        <v>54</v>
      </c>
      <c r="H28" s="5">
        <v>0</v>
      </c>
      <c r="I28" s="5">
        <v>0</v>
      </c>
      <c r="J28" s="5">
        <v>0</v>
      </c>
      <c r="K28" s="5">
        <v>0</v>
      </c>
      <c r="L28" s="5">
        <v>7</v>
      </c>
      <c r="M28" s="5">
        <v>0</v>
      </c>
      <c r="N28" s="5">
        <v>3</v>
      </c>
      <c r="O28" s="5">
        <v>10</v>
      </c>
      <c r="P28" s="5">
        <v>1</v>
      </c>
      <c r="Q28" s="5">
        <v>1</v>
      </c>
      <c r="R28" s="5">
        <v>15</v>
      </c>
      <c r="S28" s="5">
        <v>42</v>
      </c>
      <c r="T28" s="5">
        <v>1</v>
      </c>
      <c r="U28" s="5">
        <f t="shared" ref="U28:U58" si="2">(S28-R28)+T28</f>
        <v>28</v>
      </c>
      <c r="V28" s="6"/>
      <c r="W28">
        <f>IF(D28="см",H28*[1]Бюджет!B$11+[1]Приложение№2!I138*[1]Бюджет!C$11+[1]Приложение№2!J138*[1]Бюджет!D$11+[1]Приложение№2!L138*[1]Бюджет!E$11+[1]Приложение№2!M138*[1]Бюджет!F$11+[1]Приложение№2!N138*[1]Бюджет!G$11+[1]Приложение№2!P138*[1]Бюджет!H$11+[1]Приложение№2!R138*[1]Бюджет!I$11+[1]Приложение№2!U138*[1]Бюджет!L$11,"НЕ")</f>
        <v>2960</v>
      </c>
      <c r="X28" s="23" t="s">
        <v>35</v>
      </c>
    </row>
    <row r="29" spans="1:24" x14ac:dyDescent="0.25">
      <c r="A29" s="3" t="s">
        <v>51</v>
      </c>
      <c r="B29" s="3" t="s">
        <v>35</v>
      </c>
      <c r="C29" s="3" t="s">
        <v>32</v>
      </c>
      <c r="D29" s="3" t="s">
        <v>27</v>
      </c>
      <c r="E29" s="4">
        <v>0.6</v>
      </c>
      <c r="F29" s="5">
        <v>16</v>
      </c>
      <c r="G29" s="5">
        <v>15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5</v>
      </c>
      <c r="S29" s="5">
        <v>15</v>
      </c>
      <c r="T29" s="5">
        <v>0</v>
      </c>
      <c r="U29" s="5">
        <f t="shared" si="2"/>
        <v>10</v>
      </c>
      <c r="V29" s="6"/>
      <c r="W29">
        <f>IF(D29="ела",H29*[1]Бюджет!B$7+[1]Приложение№2!I139*[1]Бюджет!C$7+[1]Приложение№2!J139*[1]Бюджет!D$7+[1]Приложение№2!L139*[1]Бюджет!E$7+[1]Приложение№2!M139*[1]Бюджет!F$7+[1]Приложение№2!N139*[1]Бюджет!G$7+[1]Приложение№2!P139*[1]Бюджет!H$7+[1]Приложение№2!R139*[1]Бюджет!I$7+[1]Приложение№2!U139*[1]Бюджет!L$7,"НЕ")</f>
        <v>750</v>
      </c>
      <c r="X29" s="2" t="s">
        <v>35</v>
      </c>
    </row>
    <row r="30" spans="1:24" x14ac:dyDescent="0.25">
      <c r="A30" s="3" t="s">
        <v>52</v>
      </c>
      <c r="B30" s="3" t="s">
        <v>35</v>
      </c>
      <c r="C30" s="3" t="s">
        <v>28</v>
      </c>
      <c r="D30" s="3" t="s">
        <v>24</v>
      </c>
      <c r="E30" s="4">
        <v>1.1000000000000001</v>
      </c>
      <c r="F30" s="5">
        <v>70</v>
      </c>
      <c r="G30" s="5">
        <v>57</v>
      </c>
      <c r="H30" s="5">
        <v>0</v>
      </c>
      <c r="I30" s="5">
        <v>0</v>
      </c>
      <c r="J30" s="5">
        <v>11</v>
      </c>
      <c r="K30" s="5">
        <v>11</v>
      </c>
      <c r="L30" s="5">
        <v>5</v>
      </c>
      <c r="M30" s="5">
        <v>5</v>
      </c>
      <c r="N30" s="5">
        <v>1</v>
      </c>
      <c r="O30" s="5">
        <v>11</v>
      </c>
      <c r="P30" s="5">
        <v>3</v>
      </c>
      <c r="Q30" s="5">
        <v>3</v>
      </c>
      <c r="R30" s="5">
        <v>11</v>
      </c>
      <c r="S30" s="5">
        <v>31</v>
      </c>
      <c r="T30" s="5">
        <v>1</v>
      </c>
      <c r="U30" s="5">
        <f t="shared" si="2"/>
        <v>21</v>
      </c>
      <c r="V30" s="6"/>
      <c r="W30">
        <f>IF(D30="бб",H30*[1]Бюджет!B$3+[1]Приложение№2!I140*[1]Бюджет!C$3+[1]Приложение№2!J140*[1]Бюджет!D$3+[1]Приложение№2!L140*[1]Бюджет!E$3+[1]Приложение№2!M140*[1]Бюджет!F$3+[1]Приложение№2!N140*[1]Бюджет!G$3+[1]Приложение№2!P140*[1]Бюджет!H$3+[1]Приложение№2!R140*[1]Бюджет!I$3+[1]Приложение№2!U140*[1]Бюджет!L$3,"НЕ")</f>
        <v>3470</v>
      </c>
      <c r="X30" s="2" t="s">
        <v>35</v>
      </c>
    </row>
    <row r="31" spans="1:24" x14ac:dyDescent="0.25">
      <c r="A31" s="3" t="s">
        <v>52</v>
      </c>
      <c r="B31" s="3" t="s">
        <v>35</v>
      </c>
      <c r="C31" s="3" t="s">
        <v>28</v>
      </c>
      <c r="D31" s="3" t="s">
        <v>26</v>
      </c>
      <c r="E31" s="4">
        <v>0.6</v>
      </c>
      <c r="F31" s="5">
        <v>49</v>
      </c>
      <c r="G31" s="5">
        <v>42</v>
      </c>
      <c r="H31" s="5">
        <v>0</v>
      </c>
      <c r="I31" s="5">
        <v>1</v>
      </c>
      <c r="J31" s="5">
        <v>10</v>
      </c>
      <c r="K31" s="5">
        <v>11</v>
      </c>
      <c r="L31" s="5">
        <v>5</v>
      </c>
      <c r="M31" s="5">
        <v>0</v>
      </c>
      <c r="N31" s="5">
        <v>2</v>
      </c>
      <c r="O31" s="5">
        <v>7</v>
      </c>
      <c r="P31" s="5">
        <v>1</v>
      </c>
      <c r="Q31" s="5">
        <v>1</v>
      </c>
      <c r="R31" s="5">
        <v>8</v>
      </c>
      <c r="S31" s="5">
        <v>22</v>
      </c>
      <c r="T31" s="5">
        <v>1</v>
      </c>
      <c r="U31" s="5">
        <f t="shared" si="2"/>
        <v>15</v>
      </c>
      <c r="V31" s="6"/>
      <c r="W31">
        <f>IF(D31="см",H31*[1]Бюджет!B$11+[1]Приложение№2!I141*[1]Бюджет!C$11+[1]Приложение№2!J141*[1]Бюджет!D$11+[1]Приложение№2!L141*[1]Бюджет!E$11+[1]Приложение№2!M141*[1]Бюджет!F$11+[1]Приложение№2!N141*[1]Бюджет!G$11+[1]Приложение№2!P141*[1]Бюджет!H$11+[1]Приложение№2!R141*[1]Бюджет!I$11+[1]Приложение№2!U141*[1]Бюджет!L$11,"НЕ")</f>
        <v>2950</v>
      </c>
      <c r="X31" s="2" t="s">
        <v>35</v>
      </c>
    </row>
    <row r="32" spans="1:24" x14ac:dyDescent="0.25">
      <c r="A32" s="3" t="s">
        <v>52</v>
      </c>
      <c r="B32" s="3" t="s">
        <v>35</v>
      </c>
      <c r="C32" s="3" t="s">
        <v>28</v>
      </c>
      <c r="D32" s="3" t="s">
        <v>30</v>
      </c>
      <c r="E32" s="4">
        <v>0.4</v>
      </c>
      <c r="F32" s="5">
        <v>29</v>
      </c>
      <c r="G32" s="5">
        <v>27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9</v>
      </c>
      <c r="S32" s="5">
        <v>26</v>
      </c>
      <c r="T32" s="5">
        <v>1</v>
      </c>
      <c r="U32" s="5">
        <f t="shared" si="2"/>
        <v>18</v>
      </c>
      <c r="V32" s="6"/>
      <c r="W32">
        <f>IF(D32="бк",H32*[1]Бюджет!B$15+[1]Приложение№2!I142*[1]Бюджет!C$15+[1]Приложение№2!J142*[1]Бюджет!D$15+[1]Приложение№2!L142*[1]Бюджет!E$15+[1]Приложение№2!M142*[1]Бюджет!F$15+[1]Приложение№2!N142*[1]Бюджет!G$15+[1]Приложение№2!P142*[1]Бюджет!H$15+[1]Приложение№2!R142*[1]Бюджет!I$15+[1]Приложение№2!U142*[1]Бюджет!L$15,"НЕ")</f>
        <v>2205</v>
      </c>
      <c r="X32" s="2" t="s">
        <v>35</v>
      </c>
    </row>
    <row r="33" spans="1:24" x14ac:dyDescent="0.25">
      <c r="A33" s="3" t="s">
        <v>53</v>
      </c>
      <c r="B33" s="3" t="s">
        <v>35</v>
      </c>
      <c r="C33" s="3" t="s">
        <v>28</v>
      </c>
      <c r="D33" s="3" t="s">
        <v>26</v>
      </c>
      <c r="E33" s="4">
        <v>1.8</v>
      </c>
      <c r="F33" s="5">
        <v>97</v>
      </c>
      <c r="G33" s="5">
        <v>85</v>
      </c>
      <c r="H33" s="5">
        <v>0</v>
      </c>
      <c r="I33" s="5">
        <v>3</v>
      </c>
      <c r="J33" s="5">
        <v>18</v>
      </c>
      <c r="K33" s="5">
        <v>21</v>
      </c>
      <c r="L33" s="5">
        <v>8</v>
      </c>
      <c r="M33" s="5">
        <v>5</v>
      </c>
      <c r="N33" s="5">
        <v>1</v>
      </c>
      <c r="O33" s="5">
        <v>14</v>
      </c>
      <c r="P33" s="5">
        <v>3</v>
      </c>
      <c r="Q33" s="5">
        <v>3</v>
      </c>
      <c r="R33" s="5">
        <v>16</v>
      </c>
      <c r="S33" s="5">
        <v>46</v>
      </c>
      <c r="T33" s="5">
        <v>1</v>
      </c>
      <c r="U33" s="5">
        <f t="shared" si="2"/>
        <v>31</v>
      </c>
      <c r="V33" s="6"/>
      <c r="W33">
        <f>IF(D33="см",H33*[1]Бюджет!B$11+[1]Приложение№2!I143*[1]Бюджет!C$11+[1]Приложение№2!J143*[1]Бюджет!D$11+[1]Приложение№2!L143*[1]Бюджет!E$11+[1]Приложение№2!M143*[1]Бюджет!F$11+[1]Приложение№2!N143*[1]Бюджет!G$11+[1]Приложение№2!P143*[1]Бюджет!H$11+[1]Приложение№2!R143*[1]Бюджет!I$11+[1]Приложение№2!U143*[1]Бюджет!L$11,"НЕ")</f>
        <v>5780</v>
      </c>
      <c r="X33" s="2" t="s">
        <v>35</v>
      </c>
    </row>
    <row r="34" spans="1:24" x14ac:dyDescent="0.25">
      <c r="A34" s="3" t="s">
        <v>53</v>
      </c>
      <c r="B34" s="3" t="s">
        <v>35</v>
      </c>
      <c r="C34" s="3" t="s">
        <v>28</v>
      </c>
      <c r="D34" s="3" t="s">
        <v>27</v>
      </c>
      <c r="E34" s="4">
        <v>1.4</v>
      </c>
      <c r="F34" s="5">
        <v>66</v>
      </c>
      <c r="G34" s="5">
        <v>57</v>
      </c>
      <c r="H34" s="5">
        <v>0</v>
      </c>
      <c r="I34" s="5">
        <v>1</v>
      </c>
      <c r="J34" s="5">
        <v>13</v>
      </c>
      <c r="K34" s="5">
        <v>14</v>
      </c>
      <c r="L34" s="5">
        <v>6</v>
      </c>
      <c r="M34" s="5">
        <v>5</v>
      </c>
      <c r="N34" s="5">
        <v>0</v>
      </c>
      <c r="O34" s="5">
        <v>11</v>
      </c>
      <c r="P34" s="5">
        <v>3</v>
      </c>
      <c r="Q34" s="5">
        <v>3</v>
      </c>
      <c r="R34" s="5">
        <v>10</v>
      </c>
      <c r="S34" s="5">
        <v>28</v>
      </c>
      <c r="T34" s="5">
        <v>1</v>
      </c>
      <c r="U34" s="5">
        <f t="shared" si="2"/>
        <v>19</v>
      </c>
      <c r="V34" s="6"/>
      <c r="W34">
        <f>IF(D34="ела",H34*[1]Бюджет!B$7+[1]Приложение№2!I144*[1]Бюджет!C$7+[1]Приложение№2!J144*[1]Бюджет!D$7+[1]Приложение№2!L144*[1]Бюджет!E$7+[1]Приложение№2!M144*[1]Бюджет!F$7+[1]Приложение№2!N144*[1]Бюджет!G$7+[1]Приложение№2!P144*[1]Бюджет!H$7+[1]Приложение№2!R144*[1]Бюджет!I$7+[1]Приложение№2!U144*[1]Бюджет!L$7,"НЕ")</f>
        <v>3870</v>
      </c>
      <c r="X34" s="2" t="s">
        <v>35</v>
      </c>
    </row>
    <row r="35" spans="1:24" x14ac:dyDescent="0.25">
      <c r="A35" s="3" t="s">
        <v>53</v>
      </c>
      <c r="B35" s="3" t="s">
        <v>35</v>
      </c>
      <c r="C35" s="3" t="s">
        <v>28</v>
      </c>
      <c r="D35" s="3" t="s">
        <v>24</v>
      </c>
      <c r="E35" s="4">
        <v>0.9</v>
      </c>
      <c r="F35" s="5">
        <v>26</v>
      </c>
      <c r="G35" s="5">
        <v>23</v>
      </c>
      <c r="H35" s="5">
        <v>0</v>
      </c>
      <c r="I35" s="5">
        <v>0</v>
      </c>
      <c r="J35" s="5">
        <v>0</v>
      </c>
      <c r="K35" s="5">
        <v>0</v>
      </c>
      <c r="L35" s="5">
        <v>1</v>
      </c>
      <c r="M35" s="5">
        <v>1</v>
      </c>
      <c r="N35" s="5">
        <v>0</v>
      </c>
      <c r="O35" s="5">
        <v>2</v>
      </c>
      <c r="P35" s="5">
        <v>1</v>
      </c>
      <c r="Q35" s="5">
        <v>1</v>
      </c>
      <c r="R35" s="5">
        <v>7</v>
      </c>
      <c r="S35" s="5">
        <v>20</v>
      </c>
      <c r="T35" s="5">
        <v>0</v>
      </c>
      <c r="U35" s="5">
        <f t="shared" si="2"/>
        <v>13</v>
      </c>
      <c r="V35" s="6"/>
      <c r="W35">
        <f>IF(D35="бб",H35*[1]Бюджет!B$3+[1]Приложение№2!I145*[1]Бюджет!C$3+[1]Приложение№2!J145*[1]Бюджет!D$3+[1]Приложение№2!L145*[1]Бюджет!E$3+[1]Приложение№2!M145*[1]Бюджет!F$3+[1]Приложение№2!N145*[1]Бюджет!G$3+[1]Приложение№2!P145*[1]Бюджет!H$3+[1]Приложение№2!R145*[1]Бюджет!I$3+[1]Приложение№2!U145*[1]Бюджет!L$3,"НЕ")</f>
        <v>1170</v>
      </c>
      <c r="X35" s="2" t="s">
        <v>35</v>
      </c>
    </row>
    <row r="36" spans="1:24" x14ac:dyDescent="0.25">
      <c r="A36" s="3" t="s">
        <v>53</v>
      </c>
      <c r="B36" s="3" t="s">
        <v>35</v>
      </c>
      <c r="C36" s="3" t="s">
        <v>28</v>
      </c>
      <c r="D36" s="3" t="s">
        <v>30</v>
      </c>
      <c r="E36" s="4">
        <v>0.5</v>
      </c>
      <c r="F36" s="5">
        <v>7</v>
      </c>
      <c r="G36" s="5">
        <v>7</v>
      </c>
      <c r="H36" s="5">
        <v>0</v>
      </c>
      <c r="I36" s="5">
        <v>0</v>
      </c>
      <c r="J36" s="5">
        <v>0</v>
      </c>
      <c r="K36" s="5">
        <v>0</v>
      </c>
      <c r="L36" s="5">
        <v>1</v>
      </c>
      <c r="M36" s="5">
        <v>0</v>
      </c>
      <c r="N36" s="5">
        <v>0</v>
      </c>
      <c r="O36" s="5">
        <v>1</v>
      </c>
      <c r="P36" s="5">
        <v>0</v>
      </c>
      <c r="Q36" s="5">
        <v>0</v>
      </c>
      <c r="R36" s="5">
        <v>2</v>
      </c>
      <c r="S36" s="5">
        <v>6</v>
      </c>
      <c r="T36" s="5">
        <v>0</v>
      </c>
      <c r="U36" s="5">
        <f t="shared" si="2"/>
        <v>4</v>
      </c>
      <c r="V36" s="6"/>
      <c r="W36">
        <f>IF(D36="бк",H36*[1]Бюджет!B$15+[1]Приложение№2!I146*[1]Бюджет!C$15+[1]Приложение№2!J146*[1]Бюджет!D$15+[1]Приложение№2!L146*[1]Бюджет!E$15+[1]Приложение№2!M146*[1]Бюджет!F$15+[1]Приложение№2!N146*[1]Бюджет!G$15+[1]Приложение№2!P146*[1]Бюджет!H$15+[1]Приложение№2!R146*[1]Бюджет!I$15+[1]Приложение№2!U146*[1]Бюджет!L$15,"НЕ")</f>
        <v>560</v>
      </c>
      <c r="X36" s="2" t="s">
        <v>35</v>
      </c>
    </row>
    <row r="37" spans="1:24" x14ac:dyDescent="0.25">
      <c r="A37" s="3" t="s">
        <v>53</v>
      </c>
      <c r="B37" s="3" t="s">
        <v>35</v>
      </c>
      <c r="C37" s="3" t="s">
        <v>28</v>
      </c>
      <c r="D37" s="3" t="s">
        <v>44</v>
      </c>
      <c r="E37" s="4">
        <v>0</v>
      </c>
      <c r="F37" s="5">
        <v>3</v>
      </c>
      <c r="G37" s="5">
        <v>3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1</v>
      </c>
      <c r="S37" s="5">
        <v>3</v>
      </c>
      <c r="T37" s="5">
        <v>0</v>
      </c>
      <c r="U37" s="5">
        <f t="shared" si="2"/>
        <v>2</v>
      </c>
      <c r="V37" s="6"/>
      <c r="W37">
        <f>IF(D37="ива",H37*[1]Бюджет!B$23+[1]Приложение№2!I147*[1]Бюджет!C$23+[1]Приложение№2!J147*[1]Бюджет!D$23+[1]Приложение№2!L147*[1]Бюджет!E$23+[1]Приложение№2!M147*[1]Бюджет!F$23+[1]Приложение№2!N147*[1]Бюджет!G$23+[1]Приложение№2!P147*[1]Бюджет!H$23+[1]Приложение№2!R147*[1]Бюджет!I$23+[1]Приложение№2!U147*[1]Бюджет!L$23,"НЕ")</f>
        <v>160</v>
      </c>
      <c r="X37" s="2" t="s">
        <v>35</v>
      </c>
    </row>
    <row r="38" spans="1:24" x14ac:dyDescent="0.25">
      <c r="A38" s="3" t="s">
        <v>54</v>
      </c>
      <c r="B38" s="3" t="s">
        <v>35</v>
      </c>
      <c r="C38" s="3" t="s">
        <v>28</v>
      </c>
      <c r="D38" s="3" t="s">
        <v>24</v>
      </c>
      <c r="E38" s="4">
        <v>2</v>
      </c>
      <c r="F38" s="5">
        <v>109</v>
      </c>
      <c r="G38" s="5">
        <v>85</v>
      </c>
      <c r="H38" s="5">
        <v>0</v>
      </c>
      <c r="I38" s="5">
        <v>9</v>
      </c>
      <c r="J38" s="5">
        <v>39</v>
      </c>
      <c r="K38" s="5">
        <v>48</v>
      </c>
      <c r="L38" s="5">
        <v>1</v>
      </c>
      <c r="M38" s="5">
        <v>5</v>
      </c>
      <c r="N38" s="5">
        <v>0</v>
      </c>
      <c r="O38" s="5">
        <v>6</v>
      </c>
      <c r="P38" s="5">
        <v>2</v>
      </c>
      <c r="Q38" s="5">
        <v>2</v>
      </c>
      <c r="R38" s="5">
        <v>9</v>
      </c>
      <c r="S38" s="5">
        <v>27</v>
      </c>
      <c r="T38" s="5">
        <v>2</v>
      </c>
      <c r="U38" s="5">
        <f t="shared" si="2"/>
        <v>20</v>
      </c>
      <c r="V38" s="6"/>
      <c r="W38">
        <f>IF(D38="бб",H38*[1]Бюджет!B$3+[1]Приложение№2!I148*[1]Бюджет!C$3+[1]Приложение№2!J148*[1]Бюджет!D$3+[1]Приложение№2!L148*[1]Бюджет!E$3+[1]Приложение№2!M148*[1]Бюджет!F$3+[1]Приложение№2!N148*[1]Бюджет!G$3+[1]Приложение№2!P148*[1]Бюджет!H$3+[1]Приложение№2!R148*[1]Бюджет!I$3+[1]Приложение№2!U148*[1]Бюджет!L$3,"НЕ")</f>
        <v>6680</v>
      </c>
      <c r="X38" s="2" t="s">
        <v>35</v>
      </c>
    </row>
    <row r="39" spans="1:24" x14ac:dyDescent="0.25">
      <c r="A39" s="3" t="s">
        <v>54</v>
      </c>
      <c r="B39" s="3" t="s">
        <v>35</v>
      </c>
      <c r="C39" s="3" t="s">
        <v>28</v>
      </c>
      <c r="D39" s="3" t="s">
        <v>26</v>
      </c>
      <c r="E39" s="4">
        <v>0.3</v>
      </c>
      <c r="F39" s="5">
        <v>22</v>
      </c>
      <c r="G39" s="5">
        <v>18</v>
      </c>
      <c r="H39" s="5">
        <v>0</v>
      </c>
      <c r="I39" s="5">
        <v>3</v>
      </c>
      <c r="J39" s="5">
        <v>6</v>
      </c>
      <c r="K39" s="5">
        <v>9</v>
      </c>
      <c r="L39" s="5">
        <v>0</v>
      </c>
      <c r="M39" s="5">
        <v>1</v>
      </c>
      <c r="N39" s="5">
        <v>0</v>
      </c>
      <c r="O39" s="5">
        <v>1</v>
      </c>
      <c r="P39" s="5">
        <v>0</v>
      </c>
      <c r="Q39" s="5">
        <v>0</v>
      </c>
      <c r="R39" s="5">
        <v>3</v>
      </c>
      <c r="S39" s="5">
        <v>8</v>
      </c>
      <c r="T39" s="5">
        <v>0</v>
      </c>
      <c r="U39" s="5">
        <f t="shared" si="2"/>
        <v>5</v>
      </c>
      <c r="V39" s="6"/>
      <c r="W39">
        <f>IF(D39="см",H39*[1]Бюджет!B$11+[1]Приложение№2!I149*[1]Бюджет!C$11+[1]Приложение№2!J149*[1]Бюджет!D$11+[1]Приложение№2!L149*[1]Бюджет!E$11+[1]Приложение№2!M149*[1]Бюджет!F$11+[1]Приложение№2!N149*[1]Бюджет!G$11+[1]Приложение№2!P149*[1]Бюджет!H$11+[1]Приложение№2!R149*[1]Бюджет!I$11+[1]Приложение№2!U149*[1]Бюджет!L$11,"НЕ")</f>
        <v>1470</v>
      </c>
      <c r="X39" s="2" t="s">
        <v>35</v>
      </c>
    </row>
    <row r="40" spans="1:24" x14ac:dyDescent="0.25">
      <c r="A40" s="3" t="s">
        <v>54</v>
      </c>
      <c r="B40" s="3" t="s">
        <v>35</v>
      </c>
      <c r="C40" s="3" t="s">
        <v>28</v>
      </c>
      <c r="D40" s="3" t="s">
        <v>30</v>
      </c>
      <c r="E40" s="4">
        <v>0.2</v>
      </c>
      <c r="F40" s="5">
        <v>9</v>
      </c>
      <c r="G40" s="5">
        <v>9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3</v>
      </c>
      <c r="S40" s="5">
        <v>9</v>
      </c>
      <c r="T40" s="5">
        <v>0</v>
      </c>
      <c r="U40" s="5">
        <f t="shared" si="2"/>
        <v>6</v>
      </c>
      <c r="V40" s="6"/>
      <c r="W40">
        <f>IF(D40="бк",H40*[1]Бюджет!B$15+[1]Приложение№2!I150*[1]Бюджет!C$15+[1]Приложение№2!J150*[1]Бюджет!D$15+[1]Приложение№2!L150*[1]Бюджет!E$15+[1]Приложение№2!M150*[1]Бюджет!F$15+[1]Приложение№2!N150*[1]Бюджет!G$15+[1]Приложение№2!P150*[1]Бюджет!H$15+[1]Приложение№2!R150*[1]Бюджет!I$15+[1]Приложение№2!U150*[1]Бюджет!L$15,"НЕ")</f>
        <v>735</v>
      </c>
      <c r="X40" s="2" t="s">
        <v>35</v>
      </c>
    </row>
    <row r="41" spans="1:24" x14ac:dyDescent="0.25">
      <c r="A41" s="3" t="s">
        <v>54</v>
      </c>
      <c r="B41" s="3" t="s">
        <v>35</v>
      </c>
      <c r="C41" s="3" t="s">
        <v>28</v>
      </c>
      <c r="D41" s="3" t="s">
        <v>31</v>
      </c>
      <c r="E41" s="4">
        <v>0</v>
      </c>
      <c r="F41" s="5">
        <v>7</v>
      </c>
      <c r="G41" s="5">
        <v>6</v>
      </c>
      <c r="H41" s="5">
        <v>0</v>
      </c>
      <c r="I41" s="5">
        <v>1</v>
      </c>
      <c r="J41" s="5">
        <v>2</v>
      </c>
      <c r="K41" s="5">
        <v>3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1</v>
      </c>
      <c r="S41" s="5">
        <v>3</v>
      </c>
      <c r="T41" s="5">
        <v>0</v>
      </c>
      <c r="U41" s="5">
        <f t="shared" si="2"/>
        <v>2</v>
      </c>
      <c r="V41" s="6"/>
      <c r="W41">
        <f>IF(D41="чб",H41*[1]Бюджет!B$13+[1]Приложение№2!I151*[1]Бюджет!C$13+[1]Приложение№2!J151*[1]Бюджет!D$13+[1]Приложение№2!L151*[1]Бюджет!E$13+[1]Приложение№2!M151*[1]Бюджет!F$13+[1]Приложение№2!N151*[1]Бюджет!G$13+[1]Приложение№2!P151*[1]Бюджет!H$13+[1]Приложение№2!R151*[1]Бюджет!I$13+[1]Приложение№2!U151*[1]Бюджет!L$13,"НЕ")</f>
        <v>430</v>
      </c>
      <c r="X41" s="2" t="s">
        <v>35</v>
      </c>
    </row>
    <row r="42" spans="1:24" x14ac:dyDescent="0.25">
      <c r="A42" s="3" t="s">
        <v>55</v>
      </c>
      <c r="B42" s="3" t="s">
        <v>35</v>
      </c>
      <c r="C42" s="3" t="s">
        <v>28</v>
      </c>
      <c r="D42" s="3" t="s">
        <v>27</v>
      </c>
      <c r="E42" s="4">
        <v>1.6</v>
      </c>
      <c r="F42" s="5">
        <v>186</v>
      </c>
      <c r="G42" s="5">
        <v>165</v>
      </c>
      <c r="H42" s="5">
        <v>0</v>
      </c>
      <c r="I42" s="5">
        <v>0</v>
      </c>
      <c r="J42" s="5">
        <v>27</v>
      </c>
      <c r="K42" s="5">
        <v>27</v>
      </c>
      <c r="L42" s="5">
        <v>18</v>
      </c>
      <c r="M42" s="5">
        <v>9</v>
      </c>
      <c r="N42" s="5">
        <v>1</v>
      </c>
      <c r="O42" s="5">
        <v>28</v>
      </c>
      <c r="P42" s="5">
        <v>7</v>
      </c>
      <c r="Q42" s="5">
        <v>7</v>
      </c>
      <c r="R42" s="5">
        <v>35</v>
      </c>
      <c r="S42" s="5">
        <v>100</v>
      </c>
      <c r="T42" s="5">
        <v>3</v>
      </c>
      <c r="U42" s="5">
        <f t="shared" si="2"/>
        <v>68</v>
      </c>
      <c r="V42" s="6"/>
      <c r="W42">
        <f>IF(D42="ела",H42*[1]Бюджет!B$7+[1]Приложение№2!I152*[1]Бюджет!C$7+[1]Приложение№2!J152*[1]Бюджет!D$7+[1]Приложение№2!L152*[1]Бюджет!E$7+[1]Приложение№2!M152*[1]Бюджет!F$7+[1]Приложение№2!N152*[1]Бюджет!G$7+[1]Приложение№2!P152*[1]Бюджет!H$7+[1]Приложение№2!R152*[1]Бюджет!I$7+[1]Приложение№2!U152*[1]Бюджет!L$7,"НЕ")</f>
        <v>10440</v>
      </c>
      <c r="X42" s="2" t="s">
        <v>35</v>
      </c>
    </row>
    <row r="43" spans="1:24" x14ac:dyDescent="0.25">
      <c r="A43" s="3" t="s">
        <v>55</v>
      </c>
      <c r="B43" s="3" t="s">
        <v>35</v>
      </c>
      <c r="C43" s="3" t="s">
        <v>28</v>
      </c>
      <c r="D43" s="3" t="s">
        <v>26</v>
      </c>
      <c r="E43" s="4">
        <v>0.9</v>
      </c>
      <c r="F43" s="5">
        <v>75</v>
      </c>
      <c r="G43" s="5">
        <v>67</v>
      </c>
      <c r="H43" s="5">
        <v>0</v>
      </c>
      <c r="I43" s="5">
        <v>2</v>
      </c>
      <c r="J43" s="5">
        <v>9</v>
      </c>
      <c r="K43" s="5">
        <v>11</v>
      </c>
      <c r="L43" s="5">
        <v>3</v>
      </c>
      <c r="M43" s="5">
        <v>4</v>
      </c>
      <c r="N43" s="5">
        <v>0</v>
      </c>
      <c r="O43" s="5">
        <v>7</v>
      </c>
      <c r="P43" s="5">
        <v>2</v>
      </c>
      <c r="Q43" s="5">
        <v>2</v>
      </c>
      <c r="R43" s="5">
        <v>16</v>
      </c>
      <c r="S43" s="5">
        <v>46</v>
      </c>
      <c r="T43" s="5">
        <v>1</v>
      </c>
      <c r="U43" s="5">
        <f t="shared" si="2"/>
        <v>31</v>
      </c>
      <c r="V43" s="6"/>
      <c r="W43">
        <f>IF(D43="см",H43*[1]Бюджет!B$11+[1]Приложение№2!I153*[1]Бюджет!C$11+[1]Приложение№2!J153*[1]Бюджет!D$11+[1]Приложение№2!L153*[1]Бюджет!E$11+[1]Приложение№2!M153*[1]Бюджет!F$11+[1]Приложение№2!N153*[1]Бюджет!G$11+[1]Приложение№2!P153*[1]Бюджет!H$11+[1]Приложение№2!R153*[1]Бюджет!I$11+[1]Приложение№2!U153*[1]Бюджет!L$11,"НЕ")</f>
        <v>4100</v>
      </c>
      <c r="X43" s="2" t="s">
        <v>35</v>
      </c>
    </row>
    <row r="44" spans="1:24" x14ac:dyDescent="0.25">
      <c r="A44" s="3" t="s">
        <v>55</v>
      </c>
      <c r="B44" s="3" t="s">
        <v>35</v>
      </c>
      <c r="C44" s="3" t="s">
        <v>28</v>
      </c>
      <c r="D44" s="3" t="s">
        <v>30</v>
      </c>
      <c r="E44" s="4">
        <v>0.6</v>
      </c>
      <c r="F44" s="5">
        <v>30</v>
      </c>
      <c r="G44" s="5">
        <v>26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9</v>
      </c>
      <c r="S44" s="5">
        <v>25</v>
      </c>
      <c r="T44" s="5">
        <v>1</v>
      </c>
      <c r="U44" s="5">
        <f t="shared" si="2"/>
        <v>17</v>
      </c>
      <c r="V44" s="6"/>
      <c r="W44">
        <f>IF(D44="бк",H44*[1]Бюджет!B$15+[1]Приложение№2!I154*[1]Бюджет!C$15+[1]Приложение№2!J154*[1]Бюджет!D$15+[1]Приложение№2!L154*[1]Бюджет!E$15+[1]Приложение№2!M154*[1]Бюджет!F$15+[1]Приложение№2!N154*[1]Бюджет!G$15+[1]Приложение№2!P154*[1]Бюджет!H$15+[1]Приложение№2!R154*[1]Бюджет!I$15+[1]Приложение№2!U154*[1]Бюджет!L$15,"НЕ")</f>
        <v>2125</v>
      </c>
      <c r="X44" s="2" t="s">
        <v>35</v>
      </c>
    </row>
    <row r="45" spans="1:24" x14ac:dyDescent="0.25">
      <c r="A45" s="3" t="s">
        <v>55</v>
      </c>
      <c r="B45" s="3" t="s">
        <v>35</v>
      </c>
      <c r="C45" s="3" t="s">
        <v>28</v>
      </c>
      <c r="D45" s="3" t="s">
        <v>44</v>
      </c>
      <c r="E45" s="4">
        <v>0</v>
      </c>
      <c r="F45" s="5">
        <v>4</v>
      </c>
      <c r="G45" s="5">
        <v>4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1</v>
      </c>
      <c r="S45" s="5">
        <v>4</v>
      </c>
      <c r="T45" s="5">
        <v>0</v>
      </c>
      <c r="U45" s="5">
        <f t="shared" si="2"/>
        <v>3</v>
      </c>
      <c r="V45" s="6"/>
      <c r="W45">
        <f>IF(D45="ива",H45*[1]Бюджет!B$23+[1]Приложение№2!I155*[1]Бюджет!C$23+[1]Приложение№2!J155*[1]Бюджет!D$23+[1]Приложение№2!L155*[1]Бюджет!E$23+[1]Приложение№2!M155*[1]Бюджет!F$23+[1]Приложение№2!N155*[1]Бюджет!G$23+[1]Приложение№2!P155*[1]Бюджет!H$23+[1]Приложение№2!R155*[1]Бюджет!I$23+[1]Приложение№2!U155*[1]Бюджет!L$23,"НЕ")</f>
        <v>205</v>
      </c>
      <c r="X45" s="2" t="s">
        <v>35</v>
      </c>
    </row>
    <row r="46" spans="1:24" x14ac:dyDescent="0.25">
      <c r="A46" s="3" t="s">
        <v>55</v>
      </c>
      <c r="B46" s="3" t="s">
        <v>35</v>
      </c>
      <c r="C46" s="3" t="s">
        <v>28</v>
      </c>
      <c r="D46" s="3" t="s">
        <v>24</v>
      </c>
      <c r="E46" s="4">
        <v>0</v>
      </c>
      <c r="F46" s="5">
        <v>2</v>
      </c>
      <c r="G46" s="5">
        <v>2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1</v>
      </c>
      <c r="S46" s="5">
        <v>2</v>
      </c>
      <c r="T46" s="5">
        <v>0</v>
      </c>
      <c r="U46" s="5">
        <f t="shared" si="2"/>
        <v>1</v>
      </c>
      <c r="V46" s="6"/>
      <c r="W46">
        <f>IF(D46="бб",H46*[1]Бюджет!B$3+[1]Приложение№2!I156*[1]Бюджет!C$3+[1]Приложение№2!J156*[1]Бюджет!D$3+[1]Приложение№2!L156*[1]Бюджет!E$3+[1]Приложение№2!M156*[1]Бюджет!F$3+[1]Приложение№2!N156*[1]Бюджет!G$3+[1]Приложение№2!P156*[1]Бюджет!H$3+[1]Приложение№2!R156*[1]Бюджет!I$3+[1]Приложение№2!U156*[1]Бюджет!L$3,"НЕ")</f>
        <v>110</v>
      </c>
      <c r="X46" s="2" t="s">
        <v>35</v>
      </c>
    </row>
    <row r="47" spans="1:24" x14ac:dyDescent="0.25">
      <c r="A47" s="3" t="s">
        <v>56</v>
      </c>
      <c r="B47" s="3" t="s">
        <v>35</v>
      </c>
      <c r="C47" s="3" t="s">
        <v>23</v>
      </c>
      <c r="D47" s="3" t="s">
        <v>26</v>
      </c>
      <c r="E47" s="4">
        <v>4.3</v>
      </c>
      <c r="F47" s="5">
        <v>614</v>
      </c>
      <c r="G47" s="5">
        <v>519</v>
      </c>
      <c r="H47" s="5">
        <v>30</v>
      </c>
      <c r="I47" s="5">
        <v>187</v>
      </c>
      <c r="J47" s="5">
        <v>46</v>
      </c>
      <c r="K47" s="5">
        <v>263</v>
      </c>
      <c r="L47" s="5">
        <v>0</v>
      </c>
      <c r="M47" s="5">
        <v>5</v>
      </c>
      <c r="N47" s="5">
        <v>2</v>
      </c>
      <c r="O47" s="5">
        <v>7</v>
      </c>
      <c r="P47" s="5">
        <v>0</v>
      </c>
      <c r="Q47" s="5">
        <v>0</v>
      </c>
      <c r="R47" s="5">
        <v>84</v>
      </c>
      <c r="S47" s="5">
        <v>239</v>
      </c>
      <c r="T47" s="5">
        <v>10</v>
      </c>
      <c r="U47" s="5">
        <f t="shared" si="2"/>
        <v>165</v>
      </c>
      <c r="V47" s="6"/>
      <c r="W47">
        <f>IF(D47="см",H47*[1]Бюджет!B$11+[1]Приложение№2!I157*[1]Бюджет!C$11+[1]Приложение№2!J157*[1]Бюджет!D$11+[1]Приложение№2!L157*[1]Бюджет!E$11+[1]Приложение№2!M157*[1]Бюджет!F$11+[1]Приложение№2!N157*[1]Бюджет!G$11+[1]Приложение№2!P157*[1]Бюджет!H$11+[1]Приложение№2!R157*[1]Бюджет!I$11+[1]Приложение№2!U157*[1]Бюджет!L$11,"НЕ")</f>
        <v>44160</v>
      </c>
      <c r="X47" s="2" t="s">
        <v>35</v>
      </c>
    </row>
    <row r="48" spans="1:24" x14ac:dyDescent="0.25">
      <c r="A48" s="3" t="s">
        <v>56</v>
      </c>
      <c r="B48" s="3" t="s">
        <v>35</v>
      </c>
      <c r="C48" s="3" t="s">
        <v>23</v>
      </c>
      <c r="D48" s="3" t="s">
        <v>24</v>
      </c>
      <c r="E48" s="4">
        <v>1.5</v>
      </c>
      <c r="F48" s="5">
        <v>135</v>
      </c>
      <c r="G48" s="5">
        <v>107</v>
      </c>
      <c r="H48" s="5">
        <v>0</v>
      </c>
      <c r="I48" s="5">
        <v>27</v>
      </c>
      <c r="J48" s="5">
        <v>26</v>
      </c>
      <c r="K48" s="5">
        <v>53</v>
      </c>
      <c r="L48" s="5">
        <v>1</v>
      </c>
      <c r="M48" s="5">
        <v>2</v>
      </c>
      <c r="N48" s="5">
        <v>2</v>
      </c>
      <c r="O48" s="5">
        <v>5</v>
      </c>
      <c r="P48" s="5">
        <v>1</v>
      </c>
      <c r="Q48" s="5">
        <v>1</v>
      </c>
      <c r="R48" s="5">
        <v>16</v>
      </c>
      <c r="S48" s="5">
        <v>45</v>
      </c>
      <c r="T48" s="5">
        <v>3</v>
      </c>
      <c r="U48" s="5">
        <f t="shared" si="2"/>
        <v>32</v>
      </c>
      <c r="V48" s="6"/>
      <c r="W48">
        <f>IF(D48="бб",H48*[1]Бюджет!B$3+[1]Приложение№2!I158*[1]Бюджет!C$3+[1]Приложение№2!J158*[1]Бюджет!D$3+[1]Приложение№2!L158*[1]Бюджет!E$3+[1]Приложение№2!M158*[1]Бюджет!F$3+[1]Приложение№2!N158*[1]Бюджет!G$3+[1]Приложение№2!P158*[1]Бюджет!H$3+[1]Приложение№2!R158*[1]Бюджет!I$3+[1]Приложение№2!U158*[1]Бюджет!L$3,"НЕ")</f>
        <v>8250</v>
      </c>
      <c r="X48" s="2" t="s">
        <v>35</v>
      </c>
    </row>
    <row r="49" spans="1:24" x14ac:dyDescent="0.25">
      <c r="A49" s="3" t="s">
        <v>56</v>
      </c>
      <c r="B49" s="3" t="s">
        <v>35</v>
      </c>
      <c r="C49" s="3" t="s">
        <v>23</v>
      </c>
      <c r="D49" s="3" t="s">
        <v>27</v>
      </c>
      <c r="E49" s="4">
        <v>0.7</v>
      </c>
      <c r="F49" s="5">
        <v>111</v>
      </c>
      <c r="G49" s="5">
        <v>93</v>
      </c>
      <c r="H49" s="5">
        <v>1</v>
      </c>
      <c r="I49" s="5">
        <v>39</v>
      </c>
      <c r="J49" s="5">
        <v>13</v>
      </c>
      <c r="K49" s="5">
        <v>53</v>
      </c>
      <c r="L49" s="5">
        <v>0</v>
      </c>
      <c r="M49" s="5">
        <v>1</v>
      </c>
      <c r="N49" s="5">
        <v>1</v>
      </c>
      <c r="O49" s="5">
        <v>2</v>
      </c>
      <c r="P49" s="5">
        <v>0</v>
      </c>
      <c r="Q49" s="5">
        <v>0</v>
      </c>
      <c r="R49" s="5">
        <v>13</v>
      </c>
      <c r="S49" s="5">
        <v>36</v>
      </c>
      <c r="T49" s="5">
        <v>2</v>
      </c>
      <c r="U49" s="5">
        <f t="shared" si="2"/>
        <v>25</v>
      </c>
      <c r="V49" s="6"/>
      <c r="W49">
        <f>IF(D49="ела",H49*[1]Бюджет!B$7+[1]Приложение№2!I159*[1]Бюджет!C$7+[1]Приложение№2!J159*[1]Бюджет!D$7+[1]Приложение№2!L159*[1]Бюджет!E$7+[1]Приложение№2!M159*[1]Бюджет!F$7+[1]Приложение№2!N159*[1]Бюджет!G$7+[1]Приложение№2!P159*[1]Бюджет!H$7+[1]Приложение№2!R159*[1]Бюджет!I$7+[1]Приложение№2!U159*[1]Бюджет!L$7,"НЕ")</f>
        <v>8230</v>
      </c>
      <c r="X49" s="2" t="s">
        <v>35</v>
      </c>
    </row>
    <row r="50" spans="1:24" x14ac:dyDescent="0.25">
      <c r="A50" s="3" t="s">
        <v>56</v>
      </c>
      <c r="B50" s="3" t="s">
        <v>35</v>
      </c>
      <c r="C50" s="3" t="s">
        <v>23</v>
      </c>
      <c r="D50" s="3" t="s">
        <v>30</v>
      </c>
      <c r="E50" s="4">
        <v>0.7</v>
      </c>
      <c r="F50" s="5">
        <v>64</v>
      </c>
      <c r="G50" s="5">
        <v>58</v>
      </c>
      <c r="H50" s="5">
        <v>0</v>
      </c>
      <c r="I50" s="5">
        <v>4</v>
      </c>
      <c r="J50" s="5">
        <v>4</v>
      </c>
      <c r="K50" s="5">
        <v>8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17</v>
      </c>
      <c r="S50" s="5">
        <v>48</v>
      </c>
      <c r="T50" s="5">
        <v>2</v>
      </c>
      <c r="U50" s="5">
        <f t="shared" si="2"/>
        <v>33</v>
      </c>
      <c r="V50" s="6"/>
      <c r="W50">
        <f>IF(D50="бк",H50*[1]Бюджет!B$15+[1]Приложение№2!I160*[1]Бюджет!C$15+[1]Приложение№2!J160*[1]Бюджет!D$15+[1]Приложение№2!L160*[1]Бюджет!E$15+[1]Приложение№2!M160*[1]Бюджет!F$15+[1]Приложение№2!N160*[1]Бюджет!G$15+[1]Приложение№2!P160*[1]Бюджет!H$15+[1]Приложение№2!R160*[1]Бюджет!I$15+[1]Приложение№2!U160*[1]Бюджет!L$15,"НЕ")</f>
        <v>4925</v>
      </c>
      <c r="X50" s="2" t="s">
        <v>35</v>
      </c>
    </row>
    <row r="51" spans="1:24" x14ac:dyDescent="0.25">
      <c r="A51" s="3" t="s">
        <v>56</v>
      </c>
      <c r="B51" s="3" t="s">
        <v>35</v>
      </c>
      <c r="C51" s="3" t="s">
        <v>23</v>
      </c>
      <c r="D51" s="3" t="s">
        <v>41</v>
      </c>
      <c r="E51" s="4">
        <v>0</v>
      </c>
      <c r="F51" s="5">
        <v>6</v>
      </c>
      <c r="G51" s="5">
        <v>6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2</v>
      </c>
      <c r="S51" s="5">
        <v>6</v>
      </c>
      <c r="T51" s="5">
        <v>0</v>
      </c>
      <c r="U51" s="5">
        <f t="shared" si="2"/>
        <v>4</v>
      </c>
      <c r="V51" s="6"/>
      <c r="W51">
        <f>IF(D51="брз",H51*[1]Бюджет!B$17+[1]Приложение№2!I161*[1]Бюджет!C$17+[1]Приложение№2!J161*[1]Бюджет!D$17+[1]Приложение№2!L161*[1]Бюджет!E$17+[1]Приложение№2!M161*[1]Бюджет!F$17+[1]Приложение№2!N161*[1]Бюджет!G$17+[1]Приложение№2!P161*[1]Бюджет!H$17+[1]Приложение№2!R161*[1]Бюджет!I$17+[1]Приложение№2!U161*[1]Бюджет!L$17,"НЕ")</f>
        <v>320</v>
      </c>
      <c r="X51" s="2" t="s">
        <v>35</v>
      </c>
    </row>
    <row r="52" spans="1:24" x14ac:dyDescent="0.25">
      <c r="A52" s="3" t="s">
        <v>57</v>
      </c>
      <c r="B52" s="3" t="s">
        <v>35</v>
      </c>
      <c r="C52" s="3" t="s">
        <v>23</v>
      </c>
      <c r="D52" s="3" t="s">
        <v>26</v>
      </c>
      <c r="E52" s="4">
        <v>5</v>
      </c>
      <c r="F52" s="5">
        <v>414</v>
      </c>
      <c r="G52" s="5">
        <v>346</v>
      </c>
      <c r="H52" s="5">
        <v>0</v>
      </c>
      <c r="I52" s="5">
        <v>154</v>
      </c>
      <c r="J52" s="5">
        <v>57</v>
      </c>
      <c r="K52" s="5">
        <v>211</v>
      </c>
      <c r="L52" s="5">
        <v>0</v>
      </c>
      <c r="M52" s="5">
        <v>5</v>
      </c>
      <c r="N52" s="5">
        <v>5</v>
      </c>
      <c r="O52" s="5">
        <v>10</v>
      </c>
      <c r="P52" s="5">
        <v>2</v>
      </c>
      <c r="Q52" s="5">
        <v>2</v>
      </c>
      <c r="R52" s="5">
        <v>41</v>
      </c>
      <c r="S52" s="5">
        <v>116</v>
      </c>
      <c r="T52" s="5">
        <v>7</v>
      </c>
      <c r="U52" s="5">
        <f t="shared" si="2"/>
        <v>82</v>
      </c>
      <c r="V52" s="6"/>
      <c r="W52">
        <f>IF(D52="см",H52*[1]Бюджет!B$11+[1]Приложение№2!I162*[1]Бюджет!C$11+[1]Приложение№2!J162*[1]Бюджет!D$11+[1]Приложение№2!L162*[1]Бюджет!E$11+[1]Приложение№2!M162*[1]Бюджет!F$11+[1]Приложение№2!N162*[1]Бюджет!G$11+[1]Приложение№2!P162*[1]Бюджет!H$11+[1]Приложение№2!R162*[1]Бюджет!I$11+[1]Приложение№2!U162*[1]Бюджет!L$11,"НЕ")</f>
        <v>31380</v>
      </c>
      <c r="X52" s="2" t="s">
        <v>35</v>
      </c>
    </row>
    <row r="53" spans="1:24" x14ac:dyDescent="0.25">
      <c r="A53" s="3" t="s">
        <v>57</v>
      </c>
      <c r="B53" s="3" t="s">
        <v>35</v>
      </c>
      <c r="C53" s="3" t="s">
        <v>23</v>
      </c>
      <c r="D53" s="3" t="s">
        <v>30</v>
      </c>
      <c r="E53" s="4">
        <v>0.6</v>
      </c>
      <c r="F53" s="5">
        <v>30</v>
      </c>
      <c r="G53" s="5">
        <v>28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9</v>
      </c>
      <c r="S53" s="5">
        <v>27</v>
      </c>
      <c r="T53" s="5">
        <v>1</v>
      </c>
      <c r="U53" s="5">
        <f t="shared" si="2"/>
        <v>19</v>
      </c>
      <c r="V53" s="6"/>
      <c r="W53">
        <f>IF(D53="бк",H53*[1]Бюджет!B$15+[1]Приложение№2!I163*[1]Бюджет!C$15+[1]Приложение№2!J163*[1]Бюджет!D$15+[1]Приложение№2!L163*[1]Бюджет!E$15+[1]Приложение№2!M163*[1]Бюджет!F$15+[1]Приложение№2!N163*[1]Бюджет!G$15+[1]Приложение№2!P163*[1]Бюджет!H$15+[1]Приложение№2!R163*[1]Бюджет!I$15+[1]Приложение№2!U163*[1]Бюджет!L$15,"НЕ")</f>
        <v>2285</v>
      </c>
      <c r="X53" s="2" t="s">
        <v>35</v>
      </c>
    </row>
    <row r="54" spans="1:24" x14ac:dyDescent="0.25">
      <c r="A54" s="3" t="s">
        <v>57</v>
      </c>
      <c r="B54" s="3" t="s">
        <v>35</v>
      </c>
      <c r="C54" s="3" t="s">
        <v>23</v>
      </c>
      <c r="D54" s="3" t="s">
        <v>27</v>
      </c>
      <c r="E54" s="4">
        <v>0</v>
      </c>
      <c r="F54" s="5">
        <v>9</v>
      </c>
      <c r="G54" s="5">
        <v>9</v>
      </c>
      <c r="H54" s="5">
        <v>0</v>
      </c>
      <c r="I54" s="5">
        <v>2</v>
      </c>
      <c r="J54" s="5">
        <v>1</v>
      </c>
      <c r="K54" s="5">
        <v>3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2</v>
      </c>
      <c r="S54" s="5">
        <v>6</v>
      </c>
      <c r="T54" s="5">
        <v>0</v>
      </c>
      <c r="U54" s="5">
        <f t="shared" si="2"/>
        <v>4</v>
      </c>
      <c r="V54" s="6"/>
      <c r="W54">
        <f>IF(D54="ела",H54*[1]Бюджет!B$7+[1]Приложение№2!I164*[1]Бюджет!C$7+[1]Приложение№2!J164*[1]Бюджет!D$7+[1]Приложение№2!L164*[1]Бюджет!E$7+[1]Приложение№2!M164*[1]Бюджет!F$7+[1]Приложение№2!N164*[1]Бюджет!G$7+[1]Приложение№2!P164*[1]Бюджет!H$7+[1]Приложение№2!R164*[1]Бюджет!I$7+[1]Приложение№2!U164*[1]Бюджет!L$7,"НЕ")</f>
        <v>650</v>
      </c>
      <c r="X54" s="2" t="s">
        <v>35</v>
      </c>
    </row>
    <row r="55" spans="1:24" x14ac:dyDescent="0.25">
      <c r="A55" s="3" t="s">
        <v>57</v>
      </c>
      <c r="B55" s="3" t="s">
        <v>35</v>
      </c>
      <c r="C55" s="3" t="s">
        <v>23</v>
      </c>
      <c r="D55" s="3" t="s">
        <v>24</v>
      </c>
      <c r="E55" s="4">
        <v>0</v>
      </c>
      <c r="F55" s="5">
        <v>6</v>
      </c>
      <c r="G55" s="5">
        <v>6</v>
      </c>
      <c r="H55" s="5">
        <v>0</v>
      </c>
      <c r="I55" s="5">
        <v>1</v>
      </c>
      <c r="J55" s="5">
        <v>1</v>
      </c>
      <c r="K55" s="5">
        <v>2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1</v>
      </c>
      <c r="S55" s="5">
        <v>4</v>
      </c>
      <c r="T55" s="5">
        <v>0</v>
      </c>
      <c r="U55" s="5">
        <f t="shared" si="2"/>
        <v>3</v>
      </c>
      <c r="V55" s="6"/>
      <c r="W55">
        <f>IF(D55="бб",H55*[1]Бюджет!B$3+[1]Приложение№2!I165*[1]Бюджет!C$3+[1]Приложение№2!J165*[1]Бюджет!D$3+[1]Приложение№2!L165*[1]Бюджет!E$3+[1]Приложение№2!M165*[1]Бюджет!F$3+[1]Приложение№2!N165*[1]Бюджет!G$3+[1]Приложение№2!P165*[1]Бюджет!H$3+[1]Приложение№2!R165*[1]Бюджет!I$3+[1]Приложение№2!U165*[1]Бюджет!L$3,"НЕ")</f>
        <v>400</v>
      </c>
      <c r="X55" s="2" t="s">
        <v>35</v>
      </c>
    </row>
    <row r="56" spans="1:24" x14ac:dyDescent="0.25">
      <c r="A56" s="3" t="s">
        <v>58</v>
      </c>
      <c r="B56" s="3" t="s">
        <v>35</v>
      </c>
      <c r="C56" s="3" t="s">
        <v>34</v>
      </c>
      <c r="D56" s="3" t="s">
        <v>26</v>
      </c>
      <c r="E56" s="4">
        <v>12.2</v>
      </c>
      <c r="F56" s="5">
        <v>184</v>
      </c>
      <c r="G56" s="5">
        <v>165</v>
      </c>
      <c r="H56" s="5">
        <v>0</v>
      </c>
      <c r="I56" s="5">
        <v>28</v>
      </c>
      <c r="J56" s="5">
        <v>13</v>
      </c>
      <c r="K56" s="5">
        <v>41</v>
      </c>
      <c r="L56" s="5">
        <v>0</v>
      </c>
      <c r="M56" s="5">
        <v>1</v>
      </c>
      <c r="N56" s="5">
        <v>0</v>
      </c>
      <c r="O56" s="5">
        <v>1</v>
      </c>
      <c r="P56" s="5">
        <v>0</v>
      </c>
      <c r="Q56" s="5">
        <v>0</v>
      </c>
      <c r="R56" s="5">
        <v>42</v>
      </c>
      <c r="S56" s="5">
        <v>121</v>
      </c>
      <c r="T56" s="5">
        <v>2</v>
      </c>
      <c r="U56" s="5">
        <f t="shared" si="2"/>
        <v>81</v>
      </c>
      <c r="V56" s="6"/>
      <c r="W56">
        <f>IF(D56="см",H56*[1]Бюджет!B$11+[1]Приложение№2!I166*[1]Бюджет!C$11+[1]Приложение№2!J166*[1]Бюджет!D$11+[1]Приложение№2!L166*[1]Бюджет!E$11+[1]Приложение№2!M166*[1]Бюджет!F$11+[1]Приложение№2!N166*[1]Бюджет!G$11+[1]Приложение№2!P166*[1]Бюджет!H$11+[1]Приложение№2!R166*[1]Бюджет!I$11+[1]Приложение№2!U166*[1]Бюджет!L$11,"НЕ")</f>
        <v>11010</v>
      </c>
      <c r="X56" s="2" t="s">
        <v>35</v>
      </c>
    </row>
    <row r="57" spans="1:24" x14ac:dyDescent="0.25">
      <c r="A57" s="3" t="s">
        <v>58</v>
      </c>
      <c r="B57" s="3" t="s">
        <v>35</v>
      </c>
      <c r="C57" s="3" t="s">
        <v>34</v>
      </c>
      <c r="D57" s="3" t="s">
        <v>24</v>
      </c>
      <c r="E57" s="4">
        <v>1.4</v>
      </c>
      <c r="F57" s="5">
        <v>20</v>
      </c>
      <c r="G57" s="5">
        <v>17</v>
      </c>
      <c r="H57" s="5">
        <v>0</v>
      </c>
      <c r="I57" s="5">
        <v>3</v>
      </c>
      <c r="J57" s="5">
        <v>2</v>
      </c>
      <c r="K57" s="5">
        <v>5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4</v>
      </c>
      <c r="S57" s="5">
        <v>12</v>
      </c>
      <c r="T57" s="5">
        <v>0</v>
      </c>
      <c r="U57" s="5">
        <f t="shared" si="2"/>
        <v>8</v>
      </c>
      <c r="V57" s="6"/>
      <c r="W57">
        <f>IF(D57="бб",H57*[1]Бюджет!B$3+[1]Приложение№2!I167*[1]Бюджет!C$3+[1]Приложение№2!J167*[1]Бюджет!D$3+[1]Приложение№2!L167*[1]Бюджет!E$3+[1]Приложение№2!M167*[1]Бюджет!F$3+[1]Приложение№2!N167*[1]Бюджет!G$3+[1]Приложение№2!P167*[1]Бюджет!H$3+[1]Приложение№2!R167*[1]Бюджет!I$3+[1]Приложение№2!U167*[1]Бюджет!L$3,"НЕ")</f>
        <v>1130</v>
      </c>
      <c r="X57" s="2" t="s">
        <v>35</v>
      </c>
    </row>
    <row r="58" spans="1:24" x14ac:dyDescent="0.25">
      <c r="A58" s="3" t="s">
        <v>58</v>
      </c>
      <c r="B58" s="3" t="s">
        <v>35</v>
      </c>
      <c r="C58" s="3" t="s">
        <v>34</v>
      </c>
      <c r="D58" s="3" t="s">
        <v>59</v>
      </c>
      <c r="E58" s="4">
        <v>0</v>
      </c>
      <c r="F58" s="5">
        <v>7</v>
      </c>
      <c r="G58" s="5">
        <v>7</v>
      </c>
      <c r="H58" s="5">
        <v>0</v>
      </c>
      <c r="I58" s="5">
        <v>0</v>
      </c>
      <c r="J58" s="5">
        <v>2</v>
      </c>
      <c r="K58" s="5">
        <v>2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2</v>
      </c>
      <c r="S58" s="5">
        <v>5</v>
      </c>
      <c r="T58" s="5">
        <v>0</v>
      </c>
      <c r="U58" s="5">
        <f t="shared" si="2"/>
        <v>3</v>
      </c>
      <c r="V58" s="6"/>
      <c r="W58">
        <f>IF(D58="бм",H58*[1]Бюджет!B$5+[1]Приложение№2!I168*[1]Бюджет!C$5+[1]Приложение№2!J168*[1]Бюджет!D$5+[1]Приложение№2!L168*[1]Бюджет!E$5+[1]Приложение№2!M168*[1]Бюджет!F$5+[1]Приложение№2!N168*[1]Бюджет!G$5+[1]Приложение№2!P168*[1]Бюджет!H$5+[1]Приложение№2!R168*[1]Бюджет!I$5+[1]Приложение№2!U168*[1]Бюджет!L$5,"НЕ")</f>
        <v>530</v>
      </c>
      <c r="X58" s="2" t="s">
        <v>35</v>
      </c>
    </row>
    <row r="59" spans="1:24" x14ac:dyDescent="0.25">
      <c r="A59" s="34" t="s">
        <v>29</v>
      </c>
      <c r="B59" s="34"/>
      <c r="C59" s="34"/>
      <c r="D59" s="34"/>
      <c r="E59" s="12">
        <f>SUM(E28:E58)</f>
        <v>41.699999999999996</v>
      </c>
      <c r="F59" s="8">
        <f t="shared" ref="F59:U59" si="3">SUM(F28:F58)</f>
        <v>2466</v>
      </c>
      <c r="G59" s="8">
        <f t="shared" si="3"/>
        <v>2113</v>
      </c>
      <c r="H59" s="8">
        <f t="shared" si="3"/>
        <v>31</v>
      </c>
      <c r="I59" s="8">
        <f t="shared" si="3"/>
        <v>465</v>
      </c>
      <c r="J59" s="8">
        <f t="shared" si="3"/>
        <v>300</v>
      </c>
      <c r="K59" s="8">
        <f t="shared" si="3"/>
        <v>796</v>
      </c>
      <c r="L59" s="8">
        <f t="shared" si="3"/>
        <v>56</v>
      </c>
      <c r="M59" s="8">
        <f t="shared" si="3"/>
        <v>49</v>
      </c>
      <c r="N59" s="8">
        <f t="shared" si="3"/>
        <v>18</v>
      </c>
      <c r="O59" s="8">
        <f t="shared" si="3"/>
        <v>123</v>
      </c>
      <c r="P59" s="8">
        <f t="shared" si="3"/>
        <v>26</v>
      </c>
      <c r="Q59" s="8">
        <f t="shared" si="3"/>
        <v>26</v>
      </c>
      <c r="R59" s="8">
        <f t="shared" si="3"/>
        <v>395</v>
      </c>
      <c r="S59" s="8">
        <f t="shared" si="3"/>
        <v>1128</v>
      </c>
      <c r="T59" s="8">
        <f t="shared" si="3"/>
        <v>40</v>
      </c>
      <c r="U59" s="8">
        <f t="shared" si="3"/>
        <v>773</v>
      </c>
      <c r="V59" s="31">
        <f>SUM(W28:W58)</f>
        <v>163440</v>
      </c>
    </row>
    <row r="60" spans="1:24" s="24" customFormat="1" ht="9.75" customHeight="1" x14ac:dyDescent="0.25">
      <c r="A60" s="25"/>
      <c r="B60" s="25"/>
      <c r="C60" s="25"/>
      <c r="D60" s="25"/>
      <c r="E60" s="26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8"/>
    </row>
    <row r="61" spans="1:24" x14ac:dyDescent="0.25">
      <c r="A61" s="3" t="s">
        <v>60</v>
      </c>
      <c r="B61" s="3" t="s">
        <v>33</v>
      </c>
      <c r="C61" s="3" t="s">
        <v>61</v>
      </c>
      <c r="D61" s="3" t="s">
        <v>27</v>
      </c>
      <c r="E61" s="4">
        <v>5.8</v>
      </c>
      <c r="F61" s="5">
        <v>246</v>
      </c>
      <c r="G61" s="5">
        <v>198.43</v>
      </c>
      <c r="H61" s="5">
        <v>2.65</v>
      </c>
      <c r="I61" s="5">
        <v>102.68</v>
      </c>
      <c r="J61" s="5">
        <v>68.150000000000006</v>
      </c>
      <c r="K61" s="5">
        <v>173.48000000000002</v>
      </c>
      <c r="L61" s="5">
        <v>0</v>
      </c>
      <c r="M61" s="5">
        <v>10.66</v>
      </c>
      <c r="N61" s="5">
        <v>0</v>
      </c>
      <c r="O61" s="5">
        <v>10.66</v>
      </c>
      <c r="P61" s="5">
        <v>0</v>
      </c>
      <c r="Q61" s="5">
        <v>0</v>
      </c>
      <c r="R61" s="5">
        <v>21.75</v>
      </c>
      <c r="S61" s="5">
        <v>2.57</v>
      </c>
      <c r="T61" s="5">
        <v>11.72</v>
      </c>
      <c r="U61" s="5">
        <f t="shared" ref="U61:U108" si="4">(S61-R61)+T61</f>
        <v>-7.4599999999999991</v>
      </c>
      <c r="V61" s="6"/>
      <c r="W61">
        <f>IF(D61="ела",H61*[1]Бюджет!B$7+[1]Приложение№2!I187*[1]Бюджет!C$7+[1]Приложение№2!J187*[1]Бюджет!D$7+[1]Приложение№2!L187*[1]Бюджет!E$7+[1]Приложение№2!M187*[1]Бюджет!F$7+[1]Приложение№2!N187*[1]Бюджет!G$7+[1]Приложение№2!P187*[1]Бюджет!H$7+[1]Приложение№2!R187*[1]Бюджет!I$7+[1]Приложение№2!U187*[1]Бюджет!L$7,"НЕ")</f>
        <v>21813.100000000002</v>
      </c>
      <c r="X61" s="23" t="s">
        <v>25</v>
      </c>
    </row>
    <row r="62" spans="1:24" x14ac:dyDescent="0.25">
      <c r="A62" s="3" t="s">
        <v>60</v>
      </c>
      <c r="B62" s="3" t="s">
        <v>33</v>
      </c>
      <c r="C62" s="3" t="s">
        <v>61</v>
      </c>
      <c r="D62" s="3" t="s">
        <v>26</v>
      </c>
      <c r="E62" s="4">
        <v>1.4</v>
      </c>
      <c r="F62" s="5">
        <v>53</v>
      </c>
      <c r="G62" s="5">
        <v>39.249999999999993</v>
      </c>
      <c r="H62" s="5">
        <v>2.2000000000000002</v>
      </c>
      <c r="I62" s="5">
        <v>20.95</v>
      </c>
      <c r="J62" s="5">
        <v>11.59</v>
      </c>
      <c r="K62" s="5">
        <v>34.739999999999995</v>
      </c>
      <c r="L62" s="5">
        <v>0</v>
      </c>
      <c r="M62" s="5">
        <v>1.32</v>
      </c>
      <c r="N62" s="5">
        <v>0</v>
      </c>
      <c r="O62" s="5">
        <v>1.32</v>
      </c>
      <c r="P62" s="5">
        <v>0</v>
      </c>
      <c r="Q62" s="5">
        <v>0</v>
      </c>
      <c r="R62" s="5">
        <v>7.66</v>
      </c>
      <c r="S62" s="5">
        <v>0.66</v>
      </c>
      <c r="T62" s="5">
        <v>2.5299999999999998</v>
      </c>
      <c r="U62" s="5">
        <f t="shared" si="4"/>
        <v>-4.4700000000000006</v>
      </c>
      <c r="V62" s="6"/>
      <c r="W62">
        <f>IF(D62="см",H62*[1]Бюджет!B$11+[1]Приложение№2!I188*[1]Бюджет!C$11+[1]Приложение№2!J188*[1]Бюджет!D$11+[1]Приложение№2!L188*[1]Бюджет!E$11+[1]Приложение№2!M188*[1]Бюджет!F$11+[1]Приложение№2!N188*[1]Бюджет!G$11+[1]Приложение№2!P188*[1]Бюджет!H$11+[1]Приложение№2!R188*[1]Бюджет!I$11+[1]Приложение№2!U188*[1]Бюджет!L$11,"НЕ")</f>
        <v>4485.0999999999995</v>
      </c>
      <c r="X62" s="2" t="s">
        <v>25</v>
      </c>
    </row>
    <row r="63" spans="1:24" x14ac:dyDescent="0.25">
      <c r="A63" s="3" t="s">
        <v>62</v>
      </c>
      <c r="B63" s="3" t="s">
        <v>33</v>
      </c>
      <c r="C63" s="3" t="s">
        <v>61</v>
      </c>
      <c r="D63" s="3" t="s">
        <v>27</v>
      </c>
      <c r="E63" s="4">
        <v>7.1</v>
      </c>
      <c r="F63" s="5">
        <v>334</v>
      </c>
      <c r="G63" s="5">
        <v>263.24</v>
      </c>
      <c r="H63" s="5">
        <v>5.21</v>
      </c>
      <c r="I63" s="5">
        <v>110.06</v>
      </c>
      <c r="J63" s="5">
        <v>99.02</v>
      </c>
      <c r="K63" s="5">
        <v>214.29</v>
      </c>
      <c r="L63" s="5">
        <v>0</v>
      </c>
      <c r="M63" s="5">
        <v>11.85</v>
      </c>
      <c r="N63" s="5">
        <v>0</v>
      </c>
      <c r="O63" s="5">
        <v>11.85</v>
      </c>
      <c r="P63" s="5">
        <v>0</v>
      </c>
      <c r="Q63" s="5">
        <v>0</v>
      </c>
      <c r="R63" s="5">
        <v>38.11</v>
      </c>
      <c r="S63" s="5">
        <v>6.77</v>
      </c>
      <c r="T63" s="5">
        <v>30.33</v>
      </c>
      <c r="U63" s="5">
        <f t="shared" si="4"/>
        <v>-1.0100000000000016</v>
      </c>
      <c r="V63" s="6"/>
      <c r="W63">
        <f>IF(D63="ела",H63*[1]Бюджет!B$7+[1]Приложение№2!I192*[1]Бюджет!C$7+[1]Приложение№2!J192*[1]Бюджет!D$7+[1]Приложение№2!L192*[1]Бюджет!E$7+[1]Приложение№2!M192*[1]Бюджет!F$7+[1]Приложение№2!N192*[1]Бюджет!G$7+[1]Приложение№2!P192*[1]Бюджет!H$7+[1]Приложение№2!R192*[1]Бюджет!I$7+[1]Приложение№2!U192*[1]Бюджет!L$7,"НЕ")</f>
        <v>27877.999999999996</v>
      </c>
      <c r="X63" s="2" t="s">
        <v>25</v>
      </c>
    </row>
    <row r="64" spans="1:24" x14ac:dyDescent="0.25">
      <c r="A64" s="3" t="s">
        <v>62</v>
      </c>
      <c r="B64" s="3" t="s">
        <v>33</v>
      </c>
      <c r="C64" s="3" t="s">
        <v>61</v>
      </c>
      <c r="D64" s="3" t="s">
        <v>26</v>
      </c>
      <c r="E64" s="4">
        <v>1.9</v>
      </c>
      <c r="F64" s="5">
        <v>65</v>
      </c>
      <c r="G64" s="5">
        <v>51.64</v>
      </c>
      <c r="H64" s="5">
        <v>0</v>
      </c>
      <c r="I64" s="5">
        <v>26.66</v>
      </c>
      <c r="J64" s="5">
        <v>16.03</v>
      </c>
      <c r="K64" s="5">
        <v>42.69</v>
      </c>
      <c r="L64" s="5">
        <v>0</v>
      </c>
      <c r="M64" s="5">
        <v>2.42</v>
      </c>
      <c r="N64" s="5">
        <v>0</v>
      </c>
      <c r="O64" s="5">
        <v>2.42</v>
      </c>
      <c r="P64" s="5">
        <v>0</v>
      </c>
      <c r="Q64" s="5">
        <v>0</v>
      </c>
      <c r="R64" s="5">
        <v>4.9800000000000004</v>
      </c>
      <c r="S64" s="5">
        <v>0.66</v>
      </c>
      <c r="T64" s="5">
        <v>5.87</v>
      </c>
      <c r="U64" s="5">
        <f t="shared" si="4"/>
        <v>1.5499999999999998</v>
      </c>
      <c r="V64" s="6"/>
      <c r="W64">
        <f>IF(D64="см",H64*[1]Бюджет!B$11+[1]Приложение№2!I193*[1]Бюджет!C$11+[1]Приложение№2!J193*[1]Бюджет!D$11+[1]Приложение№2!L193*[1]Бюджет!E$11+[1]Приложение№2!M193*[1]Бюджет!F$11+[1]Приложение№2!N193*[1]Бюджет!G$11+[1]Приложение№2!P193*[1]Бюджет!H$11+[1]Приложение№2!R193*[1]Бюджет!I$11+[1]Приложение№2!U193*[1]Бюджет!L$11,"НЕ")</f>
        <v>5469.9000000000005</v>
      </c>
      <c r="X64" s="2" t="s">
        <v>25</v>
      </c>
    </row>
    <row r="65" spans="1:24" x14ac:dyDescent="0.25">
      <c r="A65" s="3" t="s">
        <v>62</v>
      </c>
      <c r="B65" s="3" t="s">
        <v>33</v>
      </c>
      <c r="C65" s="3" t="s">
        <v>61</v>
      </c>
      <c r="D65" s="3" t="s">
        <v>30</v>
      </c>
      <c r="E65" s="4">
        <v>0</v>
      </c>
      <c r="F65" s="5">
        <v>10</v>
      </c>
      <c r="G65" s="5">
        <v>9.9500000000000011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8.73</v>
      </c>
      <c r="T65" s="5">
        <v>1.22</v>
      </c>
      <c r="U65" s="5">
        <f t="shared" si="4"/>
        <v>9.9500000000000011</v>
      </c>
      <c r="V65" s="6"/>
      <c r="W65">
        <f>IF(D65="бк",H65*[1]Бюджет!B$15+[1]Приложение№2!I194*[1]Бюджет!C$15+[1]Приложение№2!J194*[1]Бюджет!D$15+[1]Приложение№2!L194*[1]Бюджет!E$15+[1]Приложение№2!M194*[1]Бюджет!F$15+[1]Приложение№2!N194*[1]Бюджет!G$15+[1]Приложение№2!P194*[1]Бюджет!H$15+[1]Приложение№2!R194*[1]Бюджет!I$15+[1]Приложение№2!U194*[1]Бюджет!L$15,"НЕ")</f>
        <v>796.00000000000011</v>
      </c>
      <c r="X65" s="2" t="s">
        <v>25</v>
      </c>
    </row>
    <row r="66" spans="1:24" x14ac:dyDescent="0.25">
      <c r="A66" s="3" t="s">
        <v>63</v>
      </c>
      <c r="B66" s="3" t="s">
        <v>33</v>
      </c>
      <c r="C66" s="3" t="s">
        <v>61</v>
      </c>
      <c r="D66" s="3" t="s">
        <v>27</v>
      </c>
      <c r="E66" s="4">
        <v>3.9</v>
      </c>
      <c r="F66" s="5">
        <v>161</v>
      </c>
      <c r="G66" s="5">
        <v>130.27000000000001</v>
      </c>
      <c r="H66" s="5">
        <v>0</v>
      </c>
      <c r="I66" s="5">
        <v>57.7</v>
      </c>
      <c r="J66" s="5">
        <v>52.36</v>
      </c>
      <c r="K66" s="5">
        <v>110.06</v>
      </c>
      <c r="L66" s="5">
        <v>0</v>
      </c>
      <c r="M66" s="5">
        <v>6.55</v>
      </c>
      <c r="N66" s="5">
        <v>0</v>
      </c>
      <c r="O66" s="5">
        <v>6.55</v>
      </c>
      <c r="P66" s="5">
        <v>0</v>
      </c>
      <c r="Q66" s="5">
        <v>0</v>
      </c>
      <c r="R66" s="5">
        <v>13.75</v>
      </c>
      <c r="S66" s="5">
        <v>3.12</v>
      </c>
      <c r="T66" s="5">
        <v>10.54</v>
      </c>
      <c r="U66" s="5">
        <f t="shared" si="4"/>
        <v>-8.9999999999999858E-2</v>
      </c>
      <c r="V66" s="6"/>
      <c r="W66">
        <f>IF(D66="ела",H66*[1]Бюджет!B$7+[1]Приложение№2!I195*[1]Бюджет!C$7+[1]Приложение№2!J195*[1]Бюджет!D$7+[1]Приложение№2!L195*[1]Бюджет!E$7+[1]Приложение№2!M195*[1]Бюджет!F$7+[1]Приложение№2!N195*[1]Бюджет!G$7+[1]Приложение№2!P195*[1]Бюджет!H$7+[1]Приложение№2!R195*[1]Бюджет!I$7+[1]Приложение№2!U195*[1]Бюджет!L$7,"НЕ")</f>
        <v>13904.5</v>
      </c>
      <c r="X66" s="2" t="s">
        <v>25</v>
      </c>
    </row>
    <row r="67" spans="1:24" x14ac:dyDescent="0.25">
      <c r="A67" s="3" t="s">
        <v>64</v>
      </c>
      <c r="B67" s="3" t="s">
        <v>33</v>
      </c>
      <c r="C67" s="3" t="s">
        <v>61</v>
      </c>
      <c r="D67" s="3" t="s">
        <v>27</v>
      </c>
      <c r="E67" s="4">
        <v>10</v>
      </c>
      <c r="F67" s="5">
        <v>724</v>
      </c>
      <c r="G67" s="5">
        <v>601.91999999999996</v>
      </c>
      <c r="H67" s="5">
        <v>26.7</v>
      </c>
      <c r="I67" s="5">
        <v>376.87</v>
      </c>
      <c r="J67" s="5">
        <v>125.61</v>
      </c>
      <c r="K67" s="5">
        <v>529.17999999999995</v>
      </c>
      <c r="L67" s="5">
        <v>0</v>
      </c>
      <c r="M67" s="5">
        <v>18.53</v>
      </c>
      <c r="N67" s="5">
        <v>0</v>
      </c>
      <c r="O67" s="5">
        <v>18.53</v>
      </c>
      <c r="P67" s="5">
        <v>0</v>
      </c>
      <c r="Q67" s="5">
        <v>0</v>
      </c>
      <c r="R67" s="5">
        <v>46.82</v>
      </c>
      <c r="S67" s="5">
        <v>6.87</v>
      </c>
      <c r="T67" s="5">
        <v>47.34</v>
      </c>
      <c r="U67" s="5">
        <f t="shared" si="4"/>
        <v>7.3900000000000006</v>
      </c>
      <c r="V67" s="6"/>
      <c r="W67">
        <f>IF(D67="ела",H67*[1]Бюджет!B$7+[1]Приложение№2!I196*[1]Бюджет!C$7+[1]Приложение№2!J196*[1]Бюджет!D$7+[1]Приложение№2!L196*[1]Бюджет!E$7+[1]Приложение№2!M196*[1]Бюджет!F$7+[1]Приложение№2!N196*[1]Бюджет!G$7+[1]Приложение№2!P196*[1]Бюджет!H$7+[1]Приложение№2!R196*[1]Бюджет!I$7+[1]Приложение№2!U196*[1]Бюджет!L$7,"НЕ")</f>
        <v>66826.7</v>
      </c>
      <c r="X67" s="2" t="s">
        <v>25</v>
      </c>
    </row>
    <row r="68" spans="1:24" x14ac:dyDescent="0.25">
      <c r="A68" s="3" t="s">
        <v>64</v>
      </c>
      <c r="B68" s="3" t="s">
        <v>33</v>
      </c>
      <c r="C68" s="3" t="s">
        <v>61</v>
      </c>
      <c r="D68" s="3" t="s">
        <v>26</v>
      </c>
      <c r="E68" s="4">
        <v>2.5</v>
      </c>
      <c r="F68" s="5">
        <v>191</v>
      </c>
      <c r="G68" s="5">
        <v>148.77000000000001</v>
      </c>
      <c r="H68" s="5">
        <v>4.8600000000000003</v>
      </c>
      <c r="I68" s="5">
        <v>92.06</v>
      </c>
      <c r="J68" s="5">
        <v>32.78</v>
      </c>
      <c r="K68" s="5">
        <v>129.69999999999999</v>
      </c>
      <c r="L68" s="5">
        <v>0</v>
      </c>
      <c r="M68" s="5">
        <v>4.55</v>
      </c>
      <c r="N68" s="5">
        <v>0</v>
      </c>
      <c r="O68" s="5">
        <v>4.55</v>
      </c>
      <c r="P68" s="5">
        <v>0</v>
      </c>
      <c r="Q68" s="5">
        <v>0</v>
      </c>
      <c r="R68" s="5">
        <v>19.2</v>
      </c>
      <c r="S68" s="5">
        <v>2.0099999999999998</v>
      </c>
      <c r="T68" s="5">
        <v>12.51</v>
      </c>
      <c r="U68" s="5">
        <f t="shared" si="4"/>
        <v>-4.6799999999999979</v>
      </c>
      <c r="V68" s="6"/>
      <c r="W68">
        <f>IF(D68="см",H68*[1]Бюджет!B$11+[1]Приложение№2!I197*[1]Бюджет!C$11+[1]Приложение№2!J197*[1]Бюджет!D$11+[1]Приложение№2!L197*[1]Бюджет!E$11+[1]Приложение№2!M197*[1]Бюджет!F$11+[1]Приложение№2!N197*[1]Бюджет!G$11+[1]Приложение№2!P197*[1]Бюджет!H$11+[1]Приложение№2!R197*[1]Бюджет!I$11+[1]Приложение№2!U197*[1]Бюджет!L$11,"НЕ")</f>
        <v>16623.599999999999</v>
      </c>
      <c r="X68" s="2" t="s">
        <v>25</v>
      </c>
    </row>
    <row r="69" spans="1:24" x14ac:dyDescent="0.25">
      <c r="A69" s="3" t="s">
        <v>65</v>
      </c>
      <c r="B69" s="3" t="s">
        <v>33</v>
      </c>
      <c r="C69" s="3" t="s">
        <v>61</v>
      </c>
      <c r="D69" s="3" t="s">
        <v>27</v>
      </c>
      <c r="E69" s="4">
        <v>7.9</v>
      </c>
      <c r="F69" s="5">
        <v>234</v>
      </c>
      <c r="G69" s="5">
        <v>199.82999999999998</v>
      </c>
      <c r="H69" s="5">
        <v>4.58</v>
      </c>
      <c r="I69" s="5">
        <v>107.28</v>
      </c>
      <c r="J69" s="5">
        <v>61.39</v>
      </c>
      <c r="K69" s="5">
        <v>173.25</v>
      </c>
      <c r="L69" s="5">
        <v>0</v>
      </c>
      <c r="M69" s="5">
        <v>5.76</v>
      </c>
      <c r="N69" s="5">
        <v>0</v>
      </c>
      <c r="O69" s="5">
        <v>5.76</v>
      </c>
      <c r="P69" s="5">
        <v>0</v>
      </c>
      <c r="Q69" s="5">
        <v>0</v>
      </c>
      <c r="R69" s="5">
        <v>9.17</v>
      </c>
      <c r="S69" s="5">
        <v>5.48</v>
      </c>
      <c r="T69" s="5">
        <v>15.34</v>
      </c>
      <c r="U69" s="5">
        <f t="shared" si="4"/>
        <v>11.65</v>
      </c>
      <c r="V69" s="6"/>
      <c r="W69">
        <f>IF(D69="ела",H69*[1]Бюджет!B$7+[1]Приложение№2!I198*[1]Бюджет!C$7+[1]Приложение№2!J198*[1]Бюджет!D$7+[1]Приложение№2!L198*[1]Бюджет!E$7+[1]Приложение№2!M198*[1]Бюджет!F$7+[1]Приложение№2!N198*[1]Бюджет!G$7+[1]Приложение№2!P198*[1]Бюджет!H$7+[1]Приложение№2!R198*[1]Бюджет!I$7+[1]Приложение№2!U198*[1]Бюджет!L$7,"НЕ")</f>
        <v>21560.200000000004</v>
      </c>
      <c r="X69" s="2" t="s">
        <v>25</v>
      </c>
    </row>
    <row r="70" spans="1:24" x14ac:dyDescent="0.25">
      <c r="A70" s="3" t="s">
        <v>65</v>
      </c>
      <c r="B70" s="3" t="s">
        <v>33</v>
      </c>
      <c r="C70" s="3" t="s">
        <v>61</v>
      </c>
      <c r="D70" s="3" t="s">
        <v>26</v>
      </c>
      <c r="E70" s="4">
        <v>0.9</v>
      </c>
      <c r="F70" s="5">
        <v>34</v>
      </c>
      <c r="G70" s="5">
        <v>27.250000000000004</v>
      </c>
      <c r="H70" s="5">
        <v>1.62</v>
      </c>
      <c r="I70" s="5">
        <v>17.91</v>
      </c>
      <c r="J70" s="5">
        <v>4.53</v>
      </c>
      <c r="K70" s="5">
        <v>24.060000000000002</v>
      </c>
      <c r="L70" s="5">
        <v>0</v>
      </c>
      <c r="M70" s="5">
        <v>0.69</v>
      </c>
      <c r="N70" s="5">
        <v>0</v>
      </c>
      <c r="O70" s="5">
        <v>0.69</v>
      </c>
      <c r="P70" s="5">
        <v>0</v>
      </c>
      <c r="Q70" s="5">
        <v>0</v>
      </c>
      <c r="R70" s="5">
        <v>2.98</v>
      </c>
      <c r="S70" s="5">
        <v>0.25</v>
      </c>
      <c r="T70" s="5">
        <v>2.25</v>
      </c>
      <c r="U70" s="5">
        <f t="shared" si="4"/>
        <v>-0.48</v>
      </c>
      <c r="V70" s="6"/>
      <c r="W70">
        <f>IF(D70="см",H70*[1]Бюджет!B$11+[1]Приложение№2!I199*[1]Бюджет!C$11+[1]Приложение№2!J199*[1]Бюджет!D$11+[1]Приложение№2!L199*[1]Бюджет!E$11+[1]Приложение№2!M199*[1]Бюджет!F$11+[1]Приложение№2!N199*[1]Бюджет!G$11+[1]Приложение№2!P199*[1]Бюджет!H$11+[1]Приложение№2!R199*[1]Бюджет!I$11+[1]Приложение№2!U199*[1]Бюджет!L$11,"НЕ")</f>
        <v>3075.1</v>
      </c>
      <c r="X70" s="2" t="s">
        <v>25</v>
      </c>
    </row>
    <row r="71" spans="1:24" x14ac:dyDescent="0.25">
      <c r="A71" s="3" t="s">
        <v>66</v>
      </c>
      <c r="B71" s="3" t="s">
        <v>33</v>
      </c>
      <c r="C71" s="3" t="s">
        <v>61</v>
      </c>
      <c r="D71" s="3" t="s">
        <v>27</v>
      </c>
      <c r="E71" s="4">
        <v>5.2</v>
      </c>
      <c r="F71" s="5">
        <v>208</v>
      </c>
      <c r="G71" s="5">
        <v>174.66999999999996</v>
      </c>
      <c r="H71" s="5">
        <v>10.86</v>
      </c>
      <c r="I71" s="5">
        <v>124.02</v>
      </c>
      <c r="J71" s="5">
        <v>25.14</v>
      </c>
      <c r="K71" s="5">
        <v>160.01999999999998</v>
      </c>
      <c r="L71" s="5">
        <v>0</v>
      </c>
      <c r="M71" s="5">
        <v>0.48</v>
      </c>
      <c r="N71" s="5">
        <v>0</v>
      </c>
      <c r="O71" s="5">
        <v>0.48</v>
      </c>
      <c r="P71" s="5">
        <v>0</v>
      </c>
      <c r="Q71" s="5">
        <v>0</v>
      </c>
      <c r="R71" s="5">
        <v>11.96</v>
      </c>
      <c r="S71" s="5">
        <v>4.25</v>
      </c>
      <c r="T71" s="5">
        <v>9.92</v>
      </c>
      <c r="U71" s="5">
        <f t="shared" si="4"/>
        <v>2.2099999999999991</v>
      </c>
      <c r="V71" s="6"/>
      <c r="W71">
        <f>IF(D71="ела",H71*[1]Бюджет!B$7+[1]Приложение№2!I200*[1]Бюджет!C$7+[1]Приложение№2!J200*[1]Бюджет!D$7+[1]Приложение№2!L200*[1]Бюджет!E$7+[1]Приложение№2!M200*[1]Бюджет!F$7+[1]Приложение№2!N200*[1]Бюджет!G$7+[1]Приложение№2!P200*[1]Бюджет!H$7+[1]Приложение№2!R200*[1]Бюджет!I$7+[1]Приложение№2!U200*[1]Бюджет!L$7,"НЕ")</f>
        <v>20004.400000000001</v>
      </c>
      <c r="X71" s="2" t="s">
        <v>25</v>
      </c>
    </row>
    <row r="72" spans="1:24" x14ac:dyDescent="0.25">
      <c r="A72" s="3" t="s">
        <v>66</v>
      </c>
      <c r="B72" s="3" t="s">
        <v>33</v>
      </c>
      <c r="C72" s="3" t="s">
        <v>61</v>
      </c>
      <c r="D72" s="3" t="s">
        <v>26</v>
      </c>
      <c r="E72" s="4">
        <v>1.3</v>
      </c>
      <c r="F72" s="5">
        <v>126</v>
      </c>
      <c r="G72" s="5">
        <v>99.46</v>
      </c>
      <c r="H72" s="5">
        <v>10.24</v>
      </c>
      <c r="I72" s="5">
        <v>73.61</v>
      </c>
      <c r="J72" s="5">
        <v>8</v>
      </c>
      <c r="K72" s="5">
        <v>91.85</v>
      </c>
      <c r="L72" s="5">
        <v>0</v>
      </c>
      <c r="M72" s="5">
        <v>0.35</v>
      </c>
      <c r="N72" s="5">
        <v>0</v>
      </c>
      <c r="O72" s="5">
        <v>0.35</v>
      </c>
      <c r="P72" s="5">
        <v>0</v>
      </c>
      <c r="Q72" s="5">
        <v>0</v>
      </c>
      <c r="R72" s="5">
        <v>10.96</v>
      </c>
      <c r="S72" s="5">
        <v>1.27</v>
      </c>
      <c r="T72" s="5">
        <v>5.99</v>
      </c>
      <c r="U72" s="5">
        <f t="shared" si="4"/>
        <v>-3.7000000000000011</v>
      </c>
      <c r="V72" s="6"/>
      <c r="W72">
        <f>IF(D72="см",H72*[1]Бюджет!B$11+[1]Приложение№2!I201*[1]Бюджет!C$11+[1]Приложение№2!J201*[1]Бюджет!D$11+[1]Приложение№2!L201*[1]Бюджет!E$11+[1]Приложение№2!M201*[1]Бюджет!F$11+[1]Приложение№2!N201*[1]Бюджет!G$11+[1]Приложение№2!P201*[1]Бюджет!H$11+[1]Приложение№2!R201*[1]Бюджет!I$11+[1]Приложение№2!U201*[1]Бюджет!L$11,"НЕ")</f>
        <v>11677.600000000002</v>
      </c>
      <c r="X72" s="2" t="s">
        <v>25</v>
      </c>
    </row>
    <row r="73" spans="1:24" x14ac:dyDescent="0.25">
      <c r="A73" s="3" t="s">
        <v>66</v>
      </c>
      <c r="B73" s="3" t="s">
        <v>33</v>
      </c>
      <c r="C73" s="3" t="s">
        <v>61</v>
      </c>
      <c r="D73" s="3" t="s">
        <v>30</v>
      </c>
      <c r="E73" s="4">
        <v>0</v>
      </c>
      <c r="F73" s="5">
        <v>21</v>
      </c>
      <c r="G73" s="5">
        <v>20.53</v>
      </c>
      <c r="H73" s="5">
        <v>0</v>
      </c>
      <c r="I73" s="5">
        <v>3.68</v>
      </c>
      <c r="J73" s="5">
        <v>0.65</v>
      </c>
      <c r="K73" s="5">
        <v>4.33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13.67</v>
      </c>
      <c r="T73" s="5">
        <v>2.5299999999999998</v>
      </c>
      <c r="U73" s="5">
        <f t="shared" si="4"/>
        <v>16.2</v>
      </c>
      <c r="V73" s="6"/>
      <c r="W73">
        <f>IF(D73="бк",H73*[1]Бюджет!B$15+[1]Приложение№2!I202*[1]Бюджет!C$15+[1]Приложение№2!J202*[1]Бюджет!D$15+[1]Приложение№2!L202*[1]Бюджет!E$15+[1]Приложение№2!M202*[1]Бюджет!F$15+[1]Приложение№2!N202*[1]Бюджет!G$15+[1]Приложение№2!P202*[1]Бюджет!H$15+[1]Приложение№2!R202*[1]Бюджет!I$15+[1]Приложение№2!U202*[1]Бюджет!L$15,"НЕ")</f>
        <v>1765.8</v>
      </c>
      <c r="X73" s="2" t="s">
        <v>25</v>
      </c>
    </row>
    <row r="74" spans="1:24" x14ac:dyDescent="0.25">
      <c r="A74" s="3" t="s">
        <v>67</v>
      </c>
      <c r="B74" s="3" t="s">
        <v>33</v>
      </c>
      <c r="C74" s="3" t="s">
        <v>61</v>
      </c>
      <c r="D74" s="3" t="s">
        <v>27</v>
      </c>
      <c r="E74" s="4">
        <v>2.6</v>
      </c>
      <c r="F74" s="5">
        <v>187</v>
      </c>
      <c r="G74" s="5">
        <v>186.34</v>
      </c>
      <c r="H74" s="5">
        <v>27.25</v>
      </c>
      <c r="I74" s="5">
        <v>107.43</v>
      </c>
      <c r="J74" s="5">
        <v>37.840000000000003</v>
      </c>
      <c r="K74" s="5">
        <v>172.52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11.4</v>
      </c>
      <c r="S74" s="5">
        <v>1.59</v>
      </c>
      <c r="T74" s="5">
        <v>12.23</v>
      </c>
      <c r="U74" s="5">
        <f t="shared" si="4"/>
        <v>2.42</v>
      </c>
      <c r="V74" s="6"/>
      <c r="W74">
        <f>IF(D74="ела",H74*[1]Бюджет!B$7+[1]Приложение№2!I203*[1]Бюджет!C$7+[1]Приложение№2!J203*[1]Бюджет!D$7+[1]Приложение№2!L203*[1]Бюджет!E$7+[1]Приложение№2!M203*[1]Бюджет!F$7+[1]Приложение№2!N203*[1]Бюджет!G$7+[1]Приложение№2!P203*[1]Бюджет!H$7+[1]Приложение№2!R203*[1]Бюджет!I$7+[1]Приложение№2!U203*[1]Бюджет!L$7,"НЕ")</f>
        <v>21491.3</v>
      </c>
      <c r="X74" s="2" t="s">
        <v>25</v>
      </c>
    </row>
    <row r="75" spans="1:24" x14ac:dyDescent="0.25">
      <c r="A75" s="3" t="s">
        <v>67</v>
      </c>
      <c r="B75" s="3" t="s">
        <v>33</v>
      </c>
      <c r="C75" s="3" t="s">
        <v>61</v>
      </c>
      <c r="D75" s="3" t="s">
        <v>26</v>
      </c>
      <c r="E75" s="4">
        <v>2.6</v>
      </c>
      <c r="F75" s="5">
        <v>178</v>
      </c>
      <c r="G75" s="5">
        <v>143.63</v>
      </c>
      <c r="H75" s="5">
        <v>20.81</v>
      </c>
      <c r="I75" s="5">
        <v>102.28</v>
      </c>
      <c r="J75" s="5">
        <v>7.95</v>
      </c>
      <c r="K75" s="5">
        <v>131.04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11.88</v>
      </c>
      <c r="S75" s="5">
        <v>0.96</v>
      </c>
      <c r="T75" s="5">
        <v>11.63</v>
      </c>
      <c r="U75" s="5">
        <f t="shared" si="4"/>
        <v>0.70999999999999908</v>
      </c>
      <c r="V75" s="6"/>
      <c r="W75">
        <f>IF(D75="см",H75*[1]Бюджет!B$11+[1]Приложение№2!I204*[1]Бюджет!C$11+[1]Приложение№2!J204*[1]Бюджет!D$11+[1]Приложение№2!L204*[1]Бюджет!E$11+[1]Приложение№2!M204*[1]Бюджет!F$11+[1]Приложение№2!N204*[1]Бюджет!G$11+[1]Приложение№2!P204*[1]Бюджет!H$11+[1]Приложение№2!R204*[1]Бюджет!I$11+[1]Приложение№2!U204*[1]Бюджет!L$11,"НЕ")</f>
        <v>16713.400000000001</v>
      </c>
      <c r="X75" s="2" t="s">
        <v>25</v>
      </c>
    </row>
    <row r="76" spans="1:24" x14ac:dyDescent="0.25">
      <c r="A76" s="3" t="s">
        <v>67</v>
      </c>
      <c r="B76" s="3" t="s">
        <v>33</v>
      </c>
      <c r="C76" s="3" t="s">
        <v>61</v>
      </c>
      <c r="D76" s="3" t="s">
        <v>30</v>
      </c>
      <c r="E76" s="4">
        <v>0</v>
      </c>
      <c r="F76" s="5">
        <v>10</v>
      </c>
      <c r="G76" s="5">
        <v>9.98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8.4600000000000009</v>
      </c>
      <c r="T76" s="5">
        <v>1.52</v>
      </c>
      <c r="U76" s="5">
        <f t="shared" si="4"/>
        <v>9.98</v>
      </c>
      <c r="V76" s="6"/>
      <c r="W76">
        <f>IF(D76="бк",H76*[1]Бюджет!B$15+[1]Приложение№2!I205*[1]Бюджет!C$15+[1]Приложение№2!J205*[1]Бюджет!D$15+[1]Приложение№2!L205*[1]Бюджет!E$15+[1]Приложение№2!M205*[1]Бюджет!F$15+[1]Приложение№2!N205*[1]Бюджет!G$15+[1]Приложение№2!P205*[1]Бюджет!H$15+[1]Приложение№2!R205*[1]Бюджет!I$15+[1]Приложение№2!U205*[1]Бюджет!L$15,"НЕ")</f>
        <v>798.40000000000009</v>
      </c>
      <c r="X76" s="2" t="s">
        <v>25</v>
      </c>
    </row>
    <row r="77" spans="1:24" x14ac:dyDescent="0.25">
      <c r="A77" s="3" t="s">
        <v>68</v>
      </c>
      <c r="B77" s="3" t="s">
        <v>33</v>
      </c>
      <c r="C77" s="3" t="s">
        <v>69</v>
      </c>
      <c r="D77" s="3" t="s">
        <v>26</v>
      </c>
      <c r="E77" s="4">
        <v>3.2</v>
      </c>
      <c r="F77" s="5">
        <v>367</v>
      </c>
      <c r="G77" s="5">
        <v>307.92</v>
      </c>
      <c r="H77" s="5">
        <v>49.28</v>
      </c>
      <c r="I77" s="5">
        <v>222.82</v>
      </c>
      <c r="J77" s="5">
        <v>14.98</v>
      </c>
      <c r="K77" s="5">
        <v>287.08000000000004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11.98</v>
      </c>
      <c r="S77" s="5">
        <v>3.37</v>
      </c>
      <c r="T77" s="5">
        <v>17.47</v>
      </c>
      <c r="U77" s="5">
        <f t="shared" si="4"/>
        <v>8.86</v>
      </c>
      <c r="V77" s="6"/>
      <c r="W77">
        <f>IF(D77="см",H77*[1]Бюджет!B$11+[1]Приложение№2!I206*[1]Бюджет!C$11+[1]Приложение№2!J206*[1]Бюджет!D$11+[1]Приложение№2!L206*[1]Бюджет!E$11+[1]Приложение№2!M206*[1]Бюджет!F$11+[1]Приложение№2!N206*[1]Бюджет!G$11+[1]Приложение№2!P206*[1]Бюджет!H$11+[1]Приложение№2!R206*[1]Бюджет!I$11+[1]Приложение№2!U206*[1]Бюджет!L$11,"НЕ")</f>
        <v>35985.599999999999</v>
      </c>
      <c r="X77" s="2" t="s">
        <v>25</v>
      </c>
    </row>
    <row r="78" spans="1:24" x14ac:dyDescent="0.25">
      <c r="A78" s="3" t="s">
        <v>68</v>
      </c>
      <c r="B78" s="3" t="s">
        <v>33</v>
      </c>
      <c r="C78" s="3" t="s">
        <v>69</v>
      </c>
      <c r="D78" s="3" t="s">
        <v>24</v>
      </c>
      <c r="E78" s="4">
        <v>2.6</v>
      </c>
      <c r="F78" s="5">
        <v>139</v>
      </c>
      <c r="G78" s="5">
        <v>117.42</v>
      </c>
      <c r="H78" s="5">
        <v>8.89</v>
      </c>
      <c r="I78" s="5">
        <v>83.77</v>
      </c>
      <c r="J78" s="5">
        <v>10.87</v>
      </c>
      <c r="K78" s="5">
        <v>103.53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1.25</v>
      </c>
      <c r="T78" s="5">
        <v>12.64</v>
      </c>
      <c r="U78" s="5">
        <f t="shared" si="4"/>
        <v>13.89</v>
      </c>
      <c r="V78" s="6"/>
      <c r="W78">
        <f>IF(D78="бб",H78*[1]Бюджет!B$3+[1]Приложение№2!I207*[1]Бюджет!C$3+[1]Приложение№2!J207*[1]Бюджет!D$3+[1]Приложение№2!L207*[1]Бюджет!E$3+[1]Приложение№2!M207*[1]Бюджет!F$3+[1]Приложение№2!N207*[1]Бюджет!G$3+[1]Приложение№2!P207*[1]Бюджет!H$3+[1]Приложение№2!R207*[1]Бюджет!I$3+[1]Приложение№2!U207*[1]Бюджет!L$3,"НЕ")</f>
        <v>11924.1</v>
      </c>
      <c r="X78" s="2" t="s">
        <v>25</v>
      </c>
    </row>
    <row r="79" spans="1:24" x14ac:dyDescent="0.25">
      <c r="A79" s="3" t="s">
        <v>68</v>
      </c>
      <c r="B79" s="3" t="s">
        <v>33</v>
      </c>
      <c r="C79" s="3" t="s">
        <v>69</v>
      </c>
      <c r="D79" s="3" t="s">
        <v>27</v>
      </c>
      <c r="E79" s="4">
        <v>0.6</v>
      </c>
      <c r="F79" s="5">
        <v>121</v>
      </c>
      <c r="G79" s="5">
        <v>101.78</v>
      </c>
      <c r="H79" s="5">
        <v>9.81</v>
      </c>
      <c r="I79" s="5">
        <v>73.86</v>
      </c>
      <c r="J79" s="5">
        <v>7.97</v>
      </c>
      <c r="K79" s="5">
        <v>91.64</v>
      </c>
      <c r="L79" s="5">
        <v>0</v>
      </c>
      <c r="M79" s="5">
        <v>0.32</v>
      </c>
      <c r="N79" s="5">
        <v>0</v>
      </c>
      <c r="O79" s="5">
        <v>0.32</v>
      </c>
      <c r="P79" s="5">
        <v>0</v>
      </c>
      <c r="Q79" s="5">
        <v>0</v>
      </c>
      <c r="R79" s="5">
        <v>7</v>
      </c>
      <c r="S79" s="5">
        <v>1.88</v>
      </c>
      <c r="T79" s="5">
        <v>7.94</v>
      </c>
      <c r="U79" s="5">
        <f t="shared" si="4"/>
        <v>2.8200000000000003</v>
      </c>
      <c r="V79" s="6"/>
      <c r="W79">
        <f>IF(D79="ела",H79*[1]Бюджет!B$7+[1]Приложение№2!I208*[1]Бюджет!C$7+[1]Приложение№2!J208*[1]Бюджет!D$7+[1]Приложение№2!L208*[1]Бюджет!E$7+[1]Приложение№2!M208*[1]Бюджет!F$7+[1]Приложение№2!N208*[1]Бюджет!G$7+[1]Приложение№2!P208*[1]Бюджет!H$7+[1]Приложение№2!R208*[1]Бюджет!I$7+[1]Приложение№2!U208*[1]Бюджет!L$7,"НЕ")</f>
        <v>11630.8</v>
      </c>
      <c r="X79" s="2" t="s">
        <v>25</v>
      </c>
    </row>
    <row r="80" spans="1:24" x14ac:dyDescent="0.25">
      <c r="A80" s="3" t="s">
        <v>68</v>
      </c>
      <c r="B80" s="3" t="s">
        <v>33</v>
      </c>
      <c r="C80" s="3" t="s">
        <v>69</v>
      </c>
      <c r="D80" s="3" t="s">
        <v>30</v>
      </c>
      <c r="E80" s="4">
        <v>0</v>
      </c>
      <c r="F80" s="5">
        <v>21</v>
      </c>
      <c r="G80" s="5">
        <v>20.54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18.02</v>
      </c>
      <c r="T80" s="5">
        <v>2.52</v>
      </c>
      <c r="U80" s="5">
        <f t="shared" si="4"/>
        <v>20.54</v>
      </c>
      <c r="V80" s="6"/>
      <c r="W80">
        <f>IF(D80="бк",H80*[1]Бюджет!B$15+[1]Приложение№2!I209*[1]Бюджет!C$15+[1]Приложение№2!J209*[1]Бюджет!D$15+[1]Приложение№2!L209*[1]Бюджет!E$15+[1]Приложение№2!M209*[1]Бюджет!F$15+[1]Приложение№2!N209*[1]Бюджет!G$15+[1]Приложение№2!P209*[1]Бюджет!H$15+[1]Приложение№2!R209*[1]Бюджет!I$15+[1]Приложение№2!U209*[1]Бюджет!L$15,"НЕ")</f>
        <v>1643.1999999999998</v>
      </c>
      <c r="X80" s="2" t="s">
        <v>25</v>
      </c>
    </row>
    <row r="81" spans="1:24" x14ac:dyDescent="0.25">
      <c r="A81" s="3" t="s">
        <v>70</v>
      </c>
      <c r="B81" s="3" t="s">
        <v>33</v>
      </c>
      <c r="C81" s="3" t="s">
        <v>69</v>
      </c>
      <c r="D81" s="3" t="s">
        <v>27</v>
      </c>
      <c r="E81" s="4">
        <v>4.3</v>
      </c>
      <c r="F81" s="5">
        <v>388</v>
      </c>
      <c r="G81" s="5">
        <v>321.31</v>
      </c>
      <c r="H81" s="5">
        <v>20.72</v>
      </c>
      <c r="I81" s="5">
        <v>150.08000000000001</v>
      </c>
      <c r="J81" s="5">
        <v>104.13</v>
      </c>
      <c r="K81" s="5">
        <v>274.93</v>
      </c>
      <c r="L81" s="5">
        <v>0</v>
      </c>
      <c r="M81" s="5">
        <v>15.19</v>
      </c>
      <c r="N81" s="5">
        <v>0</v>
      </c>
      <c r="O81" s="5">
        <v>15.19</v>
      </c>
      <c r="P81" s="5">
        <v>0</v>
      </c>
      <c r="Q81" s="5">
        <v>0</v>
      </c>
      <c r="R81" s="5">
        <v>25.22</v>
      </c>
      <c r="S81" s="5">
        <v>5.8</v>
      </c>
      <c r="T81" s="5">
        <v>25.39</v>
      </c>
      <c r="U81" s="5">
        <f t="shared" si="4"/>
        <v>5.9700000000000024</v>
      </c>
      <c r="V81" s="6"/>
      <c r="W81">
        <f>IF(D81="ела",H81*[1]Бюджет!B$7+[1]Приложение№2!I210*[1]Бюджет!C$7+[1]Приложение№2!J210*[1]Бюджет!D$7+[1]Приложение№2!L210*[1]Бюджет!E$7+[1]Приложение№2!M210*[1]Бюджет!F$7+[1]Приложение№2!N210*[1]Бюджет!G$7+[1]Приложение№2!P210*[1]Бюджет!H$7+[1]Приложение№2!R210*[1]Бюджет!I$7+[1]Приложение№2!U210*[1]Бюджет!L$7,"НЕ")</f>
        <v>34769.300000000003</v>
      </c>
      <c r="X81" s="2" t="s">
        <v>25</v>
      </c>
    </row>
    <row r="82" spans="1:24" x14ac:dyDescent="0.25">
      <c r="A82" s="3" t="s">
        <v>70</v>
      </c>
      <c r="B82" s="3" t="s">
        <v>33</v>
      </c>
      <c r="C82" s="3" t="s">
        <v>69</v>
      </c>
      <c r="D82" s="3" t="s">
        <v>26</v>
      </c>
      <c r="E82" s="4">
        <v>1.8</v>
      </c>
      <c r="F82" s="5">
        <v>169</v>
      </c>
      <c r="G82" s="5">
        <v>136.57</v>
      </c>
      <c r="H82" s="5">
        <v>10.52</v>
      </c>
      <c r="I82" s="5">
        <v>58.37</v>
      </c>
      <c r="J82" s="5">
        <v>47.37</v>
      </c>
      <c r="K82" s="5">
        <v>116.25999999999999</v>
      </c>
      <c r="L82" s="5">
        <v>0</v>
      </c>
      <c r="M82" s="5">
        <v>7.09</v>
      </c>
      <c r="N82" s="5">
        <v>0</v>
      </c>
      <c r="O82" s="5">
        <v>7.09</v>
      </c>
      <c r="P82" s="5">
        <v>0</v>
      </c>
      <c r="Q82" s="5">
        <v>0</v>
      </c>
      <c r="R82" s="5">
        <v>10.63</v>
      </c>
      <c r="S82" s="5">
        <v>2.1800000000000002</v>
      </c>
      <c r="T82" s="5">
        <v>11.04</v>
      </c>
      <c r="U82" s="5">
        <f t="shared" si="4"/>
        <v>2.5899999999999981</v>
      </c>
      <c r="V82" s="6"/>
      <c r="W82">
        <f>IF(D82="см",H82*[1]Бюджет!B$11+[1]Приложение№2!I211*[1]Бюджет!C$11+[1]Приложение№2!J211*[1]Бюджет!D$11+[1]Приложение№2!L211*[1]Бюджет!E$11+[1]Приложение№2!M211*[1]Бюджет!F$11+[1]Приложение№2!N211*[1]Бюджет!G$11+[1]Приложение№2!P211*[1]Бюджет!H$11+[1]Приложение№2!R211*[1]Бюджет!I$11+[1]Приложение№2!U211*[1]Бюджет!L$11,"НЕ")</f>
        <v>14714.000000000002</v>
      </c>
      <c r="X82" s="2" t="s">
        <v>25</v>
      </c>
    </row>
    <row r="83" spans="1:24" x14ac:dyDescent="0.25">
      <c r="A83" s="3" t="s">
        <v>71</v>
      </c>
      <c r="B83" s="3" t="s">
        <v>33</v>
      </c>
      <c r="C83" s="3" t="s">
        <v>69</v>
      </c>
      <c r="D83" s="3" t="s">
        <v>27</v>
      </c>
      <c r="E83" s="4">
        <v>6.5</v>
      </c>
      <c r="F83" s="5">
        <v>386</v>
      </c>
      <c r="G83" s="5">
        <v>320.64000000000004</v>
      </c>
      <c r="H83" s="5">
        <v>19.079999999999998</v>
      </c>
      <c r="I83" s="5">
        <v>167.56</v>
      </c>
      <c r="J83" s="5">
        <v>91.3</v>
      </c>
      <c r="K83" s="5">
        <v>277.94</v>
      </c>
      <c r="L83" s="5">
        <v>0</v>
      </c>
      <c r="M83" s="5">
        <v>9.91</v>
      </c>
      <c r="N83" s="5">
        <v>0</v>
      </c>
      <c r="O83" s="5">
        <v>9.91</v>
      </c>
      <c r="P83" s="5">
        <v>0</v>
      </c>
      <c r="Q83" s="5">
        <v>0</v>
      </c>
      <c r="R83" s="5">
        <v>24.91</v>
      </c>
      <c r="S83" s="5">
        <v>7.54</v>
      </c>
      <c r="T83" s="5">
        <v>25.25</v>
      </c>
      <c r="U83" s="5">
        <f t="shared" si="4"/>
        <v>7.879999999999999</v>
      </c>
      <c r="V83" s="6"/>
      <c r="W83">
        <f>IF(D83="ела",H83*[1]Бюджет!B$7+[1]Приложение№2!I212*[1]Бюджет!C$7+[1]Приложение№2!J212*[1]Бюджет!D$7+[1]Приложение№2!L212*[1]Бюджет!E$7+[1]Приложение№2!M212*[1]Бюджет!F$7+[1]Приложение№2!N212*[1]Бюджет!G$7+[1]Приложение№2!P212*[1]Бюджет!H$7+[1]Приложение№2!R212*[1]Бюджет!I$7+[1]Приложение№2!U212*[1]Бюджет!L$7,"НЕ")</f>
        <v>35085.899999999994</v>
      </c>
      <c r="X83" s="2" t="s">
        <v>25</v>
      </c>
    </row>
    <row r="84" spans="1:24" x14ac:dyDescent="0.25">
      <c r="A84" s="3" t="s">
        <v>71</v>
      </c>
      <c r="B84" s="3" t="s">
        <v>33</v>
      </c>
      <c r="C84" s="3" t="s">
        <v>69</v>
      </c>
      <c r="D84" s="3" t="s">
        <v>26</v>
      </c>
      <c r="E84" s="4">
        <v>2.8</v>
      </c>
      <c r="F84" s="5">
        <v>200</v>
      </c>
      <c r="G84" s="5">
        <v>159.38</v>
      </c>
      <c r="H84" s="5">
        <v>6.78</v>
      </c>
      <c r="I84" s="5">
        <v>75.53</v>
      </c>
      <c r="J84" s="5">
        <v>54.85</v>
      </c>
      <c r="K84" s="5">
        <v>137.16</v>
      </c>
      <c r="L84" s="5">
        <v>0</v>
      </c>
      <c r="M84" s="5">
        <v>6.68</v>
      </c>
      <c r="N84" s="5">
        <v>0</v>
      </c>
      <c r="O84" s="5">
        <v>6.68</v>
      </c>
      <c r="P84" s="5">
        <v>0</v>
      </c>
      <c r="Q84" s="5">
        <v>0</v>
      </c>
      <c r="R84" s="5">
        <v>16.52</v>
      </c>
      <c r="S84" s="5">
        <v>2.4300000000000002</v>
      </c>
      <c r="T84" s="5">
        <v>13.11</v>
      </c>
      <c r="U84" s="5">
        <f t="shared" si="4"/>
        <v>-0.98000000000000043</v>
      </c>
      <c r="V84" s="6"/>
      <c r="W84">
        <f>IF(D84="см",H84*[1]Бюджет!B$11+[1]Приложение№2!I213*[1]Бюджет!C$11+[1]Приложение№2!J213*[1]Бюджет!D$11+[1]Приложение№2!L213*[1]Бюджет!E$11+[1]Приложение№2!M213*[1]Бюджет!F$11+[1]Приложение№2!N213*[1]Бюджет!G$11+[1]Приложение№2!P213*[1]Бюджет!H$11+[1]Приложение№2!R213*[1]Бюджет!I$11+[1]Приложение№2!U213*[1]Бюджет!L$11,"НЕ")</f>
        <v>17362.900000000001</v>
      </c>
      <c r="X84" s="2" t="s">
        <v>25</v>
      </c>
    </row>
    <row r="85" spans="1:24" x14ac:dyDescent="0.25">
      <c r="A85" s="3" t="s">
        <v>71</v>
      </c>
      <c r="B85" s="3" t="s">
        <v>33</v>
      </c>
      <c r="C85" s="3" t="s">
        <v>69</v>
      </c>
      <c r="D85" s="3" t="s">
        <v>30</v>
      </c>
      <c r="E85" s="4">
        <v>0</v>
      </c>
      <c r="F85" s="5">
        <v>17</v>
      </c>
      <c r="G85" s="5">
        <v>16.97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14.89</v>
      </c>
      <c r="T85" s="5">
        <v>2.08</v>
      </c>
      <c r="U85" s="5">
        <f t="shared" si="4"/>
        <v>16.97</v>
      </c>
      <c r="V85" s="6"/>
      <c r="W85">
        <f>IF(D85="бк",H85*[1]Бюджет!B$15+[1]Приложение№2!I214*[1]Бюджет!C$15+[1]Приложение№2!J214*[1]Бюджет!D$15+[1]Приложение№2!L214*[1]Бюджет!E$15+[1]Приложение№2!M214*[1]Бюджет!F$15+[1]Приложение№2!N214*[1]Бюджет!G$15+[1]Приложение№2!P214*[1]Бюджет!H$15+[1]Приложение№2!R214*[1]Бюджет!I$15+[1]Приложение№2!U214*[1]Бюджет!L$15,"НЕ")</f>
        <v>1357.6</v>
      </c>
      <c r="X85" s="2" t="s">
        <v>25</v>
      </c>
    </row>
    <row r="86" spans="1:24" x14ac:dyDescent="0.25">
      <c r="A86" s="3" t="s">
        <v>72</v>
      </c>
      <c r="B86" s="3" t="s">
        <v>33</v>
      </c>
      <c r="C86" s="3" t="s">
        <v>61</v>
      </c>
      <c r="D86" s="3" t="s">
        <v>27</v>
      </c>
      <c r="E86" s="4">
        <v>8.9</v>
      </c>
      <c r="F86" s="5">
        <v>449</v>
      </c>
      <c r="G86" s="5">
        <v>368.63999999999993</v>
      </c>
      <c r="H86" s="5">
        <v>48.41</v>
      </c>
      <c r="I86" s="5">
        <v>264.63</v>
      </c>
      <c r="J86" s="5">
        <v>21.78</v>
      </c>
      <c r="K86" s="5">
        <v>334.81999999999994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34.4</v>
      </c>
      <c r="S86" s="5">
        <v>4.47</v>
      </c>
      <c r="T86" s="5">
        <v>29.35</v>
      </c>
      <c r="U86" s="5">
        <f t="shared" si="4"/>
        <v>-0.57999999999999829</v>
      </c>
      <c r="V86" s="6"/>
      <c r="W86">
        <f>IF(D86="ела",H86*[1]Бюджет!B$7+[1]Приложение№2!I215*[1]Бюджет!C$7+[1]Приложение№2!J215*[1]Бюджет!D$7+[1]Приложение№2!L215*[1]Бюджет!E$7+[1]Приложение№2!M215*[1]Бюджет!F$7+[1]Приложение№2!N215*[1]Бюджет!G$7+[1]Приложение№2!P215*[1]Бюджет!H$7+[1]Приложение№2!R215*[1]Бюджет!I$7+[1]Приложение№2!U215*[1]Бюджет!L$7,"НЕ")</f>
        <v>42829.5</v>
      </c>
      <c r="X86" s="2" t="s">
        <v>25</v>
      </c>
    </row>
    <row r="87" spans="1:24" x14ac:dyDescent="0.25">
      <c r="A87" s="3" t="s">
        <v>72</v>
      </c>
      <c r="B87" s="3" t="s">
        <v>33</v>
      </c>
      <c r="C87" s="3" t="s">
        <v>61</v>
      </c>
      <c r="D87" s="3" t="s">
        <v>26</v>
      </c>
      <c r="E87" s="4">
        <v>3.8</v>
      </c>
      <c r="F87" s="5">
        <v>229</v>
      </c>
      <c r="G87" s="5">
        <v>179.81000000000003</v>
      </c>
      <c r="H87" s="5">
        <v>26.14</v>
      </c>
      <c r="I87" s="5">
        <v>128.66</v>
      </c>
      <c r="J87" s="5">
        <v>8.1199999999999992</v>
      </c>
      <c r="K87" s="5">
        <v>162.92000000000002</v>
      </c>
      <c r="L87" s="5">
        <v>0</v>
      </c>
      <c r="M87" s="5">
        <v>0.12</v>
      </c>
      <c r="N87" s="5">
        <v>0</v>
      </c>
      <c r="O87" s="5">
        <v>0.12</v>
      </c>
      <c r="P87" s="5">
        <v>0</v>
      </c>
      <c r="Q87" s="5">
        <v>0</v>
      </c>
      <c r="R87" s="5">
        <v>22.54</v>
      </c>
      <c r="S87" s="5">
        <v>1.8</v>
      </c>
      <c r="T87" s="5">
        <v>14.97</v>
      </c>
      <c r="U87" s="5">
        <f t="shared" si="4"/>
        <v>-5.7699999999999978</v>
      </c>
      <c r="V87" s="6"/>
      <c r="W87">
        <f>IF(D87="см",H87*[1]Бюджет!B$11+[1]Приложение№2!I216*[1]Бюджет!C$11+[1]Приложение№2!J216*[1]Бюджет!D$11+[1]Приложение№2!L216*[1]Бюджет!E$11+[1]Приложение№2!M216*[1]Бюджет!F$11+[1]Приложение№2!N216*[1]Бюджет!G$11+[1]Приложение№2!P216*[1]Бюджет!H$11+[1]Приложение№2!R216*[1]Бюджет!I$11+[1]Приложение№2!U216*[1]Бюджет!L$11,"НЕ")</f>
        <v>21082.399999999998</v>
      </c>
      <c r="X87" s="2" t="s">
        <v>25</v>
      </c>
    </row>
    <row r="88" spans="1:24" x14ac:dyDescent="0.25">
      <c r="A88" s="3" t="s">
        <v>73</v>
      </c>
      <c r="B88" s="3" t="s">
        <v>33</v>
      </c>
      <c r="C88" s="3" t="s">
        <v>69</v>
      </c>
      <c r="D88" s="3" t="s">
        <v>27</v>
      </c>
      <c r="E88" s="4">
        <v>5.8</v>
      </c>
      <c r="F88" s="5">
        <v>346</v>
      </c>
      <c r="G88" s="5">
        <v>294.73999999999995</v>
      </c>
      <c r="H88" s="5">
        <v>40.9</v>
      </c>
      <c r="I88" s="5">
        <v>217.92</v>
      </c>
      <c r="J88" s="5">
        <v>15.08</v>
      </c>
      <c r="K88" s="5">
        <v>273.89999999999998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14.36</v>
      </c>
      <c r="S88" s="5">
        <v>4.37</v>
      </c>
      <c r="T88" s="5">
        <v>16.47</v>
      </c>
      <c r="U88" s="5">
        <f t="shared" si="4"/>
        <v>6.48</v>
      </c>
      <c r="V88" s="6"/>
      <c r="W88">
        <f>IF(D88="ела",H88*[1]Бюджет!B$7+[1]Приложение№2!I217*[1]Бюджет!C$7+[1]Приложение№2!J217*[1]Бюджет!D$7+[1]Приложение№2!L217*[1]Бюджет!E$7+[1]Приложение№2!M217*[1]Бюджет!F$7+[1]Приложение№2!N217*[1]Бюджет!G$7+[1]Приложение№2!P217*[1]Бюджет!H$7+[1]Приложение№2!R217*[1]Бюджет!I$7+[1]Приложение№2!U217*[1]Бюджет!L$7,"НЕ")</f>
        <v>34390.599999999991</v>
      </c>
      <c r="X88" s="2" t="s">
        <v>25</v>
      </c>
    </row>
    <row r="89" spans="1:24" x14ac:dyDescent="0.25">
      <c r="A89" s="3" t="s">
        <v>73</v>
      </c>
      <c r="B89" s="3" t="s">
        <v>33</v>
      </c>
      <c r="C89" s="3" t="s">
        <v>69</v>
      </c>
      <c r="D89" s="3" t="s">
        <v>26</v>
      </c>
      <c r="E89" s="4">
        <v>3.9</v>
      </c>
      <c r="F89" s="5">
        <v>265</v>
      </c>
      <c r="G89" s="5">
        <v>222.72</v>
      </c>
      <c r="H89" s="5">
        <v>36.71</v>
      </c>
      <c r="I89" s="5">
        <v>161.04</v>
      </c>
      <c r="J89" s="5">
        <v>10.1</v>
      </c>
      <c r="K89" s="5">
        <v>207.85</v>
      </c>
      <c r="L89" s="5">
        <v>0</v>
      </c>
      <c r="M89" s="5">
        <v>0.08</v>
      </c>
      <c r="N89" s="5">
        <v>0</v>
      </c>
      <c r="O89" s="5">
        <v>0.08</v>
      </c>
      <c r="P89" s="5">
        <v>0</v>
      </c>
      <c r="Q89" s="5">
        <v>0</v>
      </c>
      <c r="R89" s="5">
        <v>8.84</v>
      </c>
      <c r="S89" s="5">
        <v>2.16</v>
      </c>
      <c r="T89" s="5">
        <v>12.63</v>
      </c>
      <c r="U89" s="5">
        <f t="shared" si="4"/>
        <v>5.9500000000000011</v>
      </c>
      <c r="V89" s="6"/>
      <c r="W89">
        <f>IF(D89="см",H89*[1]Бюджет!B$11+[1]Приложение№2!I218*[1]Бюджет!C$11+[1]Приложение№2!J218*[1]Бюджет!D$11+[1]Приложение№2!L218*[1]Бюджет!E$11+[1]Приложение№2!M218*[1]Бюджет!F$11+[1]Приложение№2!N218*[1]Бюджет!G$11+[1]Приложение№2!P218*[1]Бюджет!H$11+[1]Приложение№2!R218*[1]Бюджет!I$11+[1]Приложение№2!U218*[1]Бюджет!L$11,"НЕ")</f>
        <v>26068.1</v>
      </c>
      <c r="X89" s="2" t="s">
        <v>25</v>
      </c>
    </row>
    <row r="90" spans="1:24" x14ac:dyDescent="0.25">
      <c r="A90" s="3" t="s">
        <v>74</v>
      </c>
      <c r="B90" s="3" t="s">
        <v>33</v>
      </c>
      <c r="C90" s="3" t="s">
        <v>69</v>
      </c>
      <c r="D90" s="3" t="s">
        <v>26</v>
      </c>
      <c r="E90" s="4">
        <v>5</v>
      </c>
      <c r="F90" s="5">
        <v>606</v>
      </c>
      <c r="G90" s="5">
        <v>496.68</v>
      </c>
      <c r="H90" s="5">
        <v>74.22</v>
      </c>
      <c r="I90" s="5">
        <v>350.97</v>
      </c>
      <c r="J90" s="5">
        <v>26.21</v>
      </c>
      <c r="K90" s="5">
        <v>451.40000000000003</v>
      </c>
      <c r="L90" s="5">
        <v>0</v>
      </c>
      <c r="M90" s="5">
        <v>0.4</v>
      </c>
      <c r="N90" s="5">
        <v>0</v>
      </c>
      <c r="O90" s="5">
        <v>0.4</v>
      </c>
      <c r="P90" s="5">
        <v>0</v>
      </c>
      <c r="Q90" s="5">
        <v>0</v>
      </c>
      <c r="R90" s="5">
        <v>35.32</v>
      </c>
      <c r="S90" s="5">
        <v>5.25</v>
      </c>
      <c r="T90" s="5">
        <v>39.630000000000003</v>
      </c>
      <c r="U90" s="5">
        <f t="shared" si="4"/>
        <v>9.5600000000000023</v>
      </c>
      <c r="V90" s="6"/>
      <c r="W90">
        <f>IF(D90="см",H90*[1]Бюджет!B$11+[1]Приложение№2!I219*[1]Бюджет!C$11+[1]Приложение№2!J219*[1]Бюджет!D$11+[1]Приложение№2!L219*[1]Бюджет!E$11+[1]Приложение№2!M219*[1]Бюджет!F$11+[1]Приложение№2!N219*[1]Бюджет!G$11+[1]Приложение№2!P219*[1]Бюджет!H$11+[1]Приложение№2!R219*[1]Бюджет!I$11+[1]Приложение№2!U219*[1]Бюджет!L$11,"НЕ")</f>
        <v>57518.9</v>
      </c>
      <c r="X90" s="2" t="s">
        <v>25</v>
      </c>
    </row>
    <row r="91" spans="1:24" x14ac:dyDescent="0.25">
      <c r="A91" s="3" t="s">
        <v>74</v>
      </c>
      <c r="B91" s="3" t="s">
        <v>33</v>
      </c>
      <c r="C91" s="3" t="s">
        <v>69</v>
      </c>
      <c r="D91" s="3" t="s">
        <v>27</v>
      </c>
      <c r="E91" s="4">
        <v>3.3</v>
      </c>
      <c r="F91" s="5">
        <v>111</v>
      </c>
      <c r="G91" s="5">
        <v>95.26</v>
      </c>
      <c r="H91" s="5">
        <v>11.32</v>
      </c>
      <c r="I91" s="5">
        <v>67.400000000000006</v>
      </c>
      <c r="J91" s="5">
        <v>7.73</v>
      </c>
      <c r="K91" s="5">
        <v>86.45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3.91</v>
      </c>
      <c r="S91" s="5">
        <v>1.54</v>
      </c>
      <c r="T91" s="5">
        <v>7.27</v>
      </c>
      <c r="U91" s="5">
        <f t="shared" si="4"/>
        <v>4.8999999999999995</v>
      </c>
      <c r="V91" s="6"/>
      <c r="W91">
        <f>IF(D91="ела",H91*[1]Бюджет!B$7+[1]Приложение№2!I220*[1]Бюджет!C$7+[1]Приложение№2!J220*[1]Бюджет!D$7+[1]Приложение№2!L220*[1]Бюджет!E$7+[1]Приложение№2!M220*[1]Бюджет!F$7+[1]Приложение№2!N220*[1]Бюджет!G$7+[1]Приложение№2!P220*[1]Бюджет!H$7+[1]Приложение№2!R220*[1]Бюджет!I$7+[1]Приложение№2!U220*[1]Бюджет!L$7,"НЕ")</f>
        <v>10879.6</v>
      </c>
      <c r="X91" s="2" t="s">
        <v>25</v>
      </c>
    </row>
    <row r="92" spans="1:24" x14ac:dyDescent="0.25">
      <c r="A92" s="3" t="s">
        <v>75</v>
      </c>
      <c r="B92" s="3" t="s">
        <v>33</v>
      </c>
      <c r="C92" s="3" t="s">
        <v>61</v>
      </c>
      <c r="D92" s="3" t="s">
        <v>27</v>
      </c>
      <c r="E92" s="4">
        <v>4.7</v>
      </c>
      <c r="F92" s="5">
        <v>381</v>
      </c>
      <c r="G92" s="5">
        <v>309.91000000000003</v>
      </c>
      <c r="H92" s="5">
        <v>34.799999999999997</v>
      </c>
      <c r="I92" s="5">
        <v>224.26</v>
      </c>
      <c r="J92" s="5">
        <v>27.24</v>
      </c>
      <c r="K92" s="5">
        <v>286.3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33.44</v>
      </c>
      <c r="S92" s="5">
        <v>5.45</v>
      </c>
      <c r="T92" s="5">
        <v>18.16</v>
      </c>
      <c r="U92" s="5">
        <f t="shared" si="4"/>
        <v>-9.8299999999999983</v>
      </c>
      <c r="V92" s="6"/>
      <c r="W92">
        <f>IF(D92="ела",H92*[1]Бюджет!B$7+[1]Приложение№2!I221*[1]Бюджет!C$7+[1]Приложение№2!J221*[1]Бюджет!D$7+[1]Приложение№2!L221*[1]Бюджет!E$7+[1]Приложение№2!M221*[1]Бюджет!F$7+[1]Приложение№2!N221*[1]Бюджет!G$7+[1]Приложение№2!P221*[1]Бюджет!H$7+[1]Приложение№2!R221*[1]Бюджет!I$7+[1]Приложение№2!U221*[1]Бюджет!L$7,"НЕ")</f>
        <v>36379.200000000004</v>
      </c>
      <c r="X92" s="2" t="s">
        <v>25</v>
      </c>
    </row>
    <row r="93" spans="1:24" x14ac:dyDescent="0.25">
      <c r="A93" s="3" t="s">
        <v>75</v>
      </c>
      <c r="B93" s="3" t="s">
        <v>33</v>
      </c>
      <c r="C93" s="3" t="s">
        <v>61</v>
      </c>
      <c r="D93" s="3" t="s">
        <v>26</v>
      </c>
      <c r="E93" s="4">
        <v>1.4</v>
      </c>
      <c r="F93" s="5">
        <v>113</v>
      </c>
      <c r="G93" s="5">
        <v>89.7</v>
      </c>
      <c r="H93" s="5">
        <v>2.16</v>
      </c>
      <c r="I93" s="5">
        <v>65.790000000000006</v>
      </c>
      <c r="J93" s="5">
        <v>13.52</v>
      </c>
      <c r="K93" s="5">
        <v>81.47</v>
      </c>
      <c r="L93" s="5">
        <v>0</v>
      </c>
      <c r="M93" s="5">
        <v>1.55</v>
      </c>
      <c r="N93" s="5">
        <v>0</v>
      </c>
      <c r="O93" s="5">
        <v>1.55</v>
      </c>
      <c r="P93" s="5">
        <v>0</v>
      </c>
      <c r="Q93" s="5">
        <v>0</v>
      </c>
      <c r="R93" s="5">
        <v>8.9600000000000009</v>
      </c>
      <c r="S93" s="5">
        <v>1.32</v>
      </c>
      <c r="T93" s="5">
        <v>5.36</v>
      </c>
      <c r="U93" s="5">
        <f t="shared" si="4"/>
        <v>-2.2800000000000002</v>
      </c>
      <c r="V93" s="6"/>
      <c r="W93">
        <f>IF(D93="см",H93*[1]Бюджет!B$11+[1]Приложение№2!I222*[1]Бюджет!C$11+[1]Приложение№2!J222*[1]Бюджет!D$11+[1]Приложение№2!L222*[1]Бюджет!E$11+[1]Приложение№2!M222*[1]Бюджет!F$11+[1]Приложение№2!N222*[1]Бюджет!G$11+[1]Приложение№2!P222*[1]Бюджет!H$11+[1]Приложение№2!R222*[1]Бюджет!I$11+[1]Приложение№2!U222*[1]Бюджет!L$11,"НЕ")</f>
        <v>10260.800000000001</v>
      </c>
      <c r="X93" s="2" t="s">
        <v>25</v>
      </c>
    </row>
    <row r="94" spans="1:24" x14ac:dyDescent="0.25">
      <c r="A94" s="3" t="s">
        <v>75</v>
      </c>
      <c r="B94" s="3" t="s">
        <v>33</v>
      </c>
      <c r="C94" s="3" t="s">
        <v>61</v>
      </c>
      <c r="D94" s="3" t="s">
        <v>30</v>
      </c>
      <c r="E94" s="4">
        <v>0.7</v>
      </c>
      <c r="F94" s="5">
        <v>11</v>
      </c>
      <c r="G94" s="5">
        <v>10.760000000000002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8.9700000000000006</v>
      </c>
      <c r="T94" s="5">
        <v>1.79</v>
      </c>
      <c r="U94" s="5">
        <f t="shared" si="4"/>
        <v>10.760000000000002</v>
      </c>
      <c r="V94" s="6"/>
      <c r="W94">
        <f>IF(D94="бк",H94*[1]Бюджет!B$15+[1]Приложение№2!I223*[1]Бюджет!C$15+[1]Приложение№2!J223*[1]Бюджет!D$15+[1]Приложение№2!L223*[1]Бюджет!E$15+[1]Приложение№2!M223*[1]Бюджет!F$15+[1]Приложение№2!N223*[1]Бюджет!G$15+[1]Приложение№2!P223*[1]Бюджет!H$15+[1]Приложение№2!R223*[1]Бюджет!I$15+[1]Приложение№2!U223*[1]Бюджет!L$15,"НЕ")</f>
        <v>860.80000000000018</v>
      </c>
      <c r="X94" s="2" t="s">
        <v>25</v>
      </c>
    </row>
    <row r="95" spans="1:24" x14ac:dyDescent="0.25">
      <c r="A95" s="3" t="s">
        <v>76</v>
      </c>
      <c r="B95" s="3" t="s">
        <v>33</v>
      </c>
      <c r="C95" s="3" t="s">
        <v>23</v>
      </c>
      <c r="D95" s="3" t="s">
        <v>26</v>
      </c>
      <c r="E95" s="4">
        <v>1.4</v>
      </c>
      <c r="F95" s="5">
        <v>89</v>
      </c>
      <c r="G95" s="5">
        <v>73.210000000000008</v>
      </c>
      <c r="H95" s="5">
        <v>11.3</v>
      </c>
      <c r="I95" s="5">
        <v>51.49</v>
      </c>
      <c r="J95" s="5">
        <v>3.9</v>
      </c>
      <c r="K95" s="5">
        <v>66.690000000000012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4.68</v>
      </c>
      <c r="S95" s="5">
        <v>0.7</v>
      </c>
      <c r="T95" s="5">
        <v>5.82</v>
      </c>
      <c r="U95" s="5">
        <f t="shared" si="4"/>
        <v>1.8400000000000007</v>
      </c>
      <c r="V95" s="6"/>
      <c r="W95">
        <f>IF(D95="см",H95*[1]Бюджет!B$11+[1]Приложение№2!I224*[1]Бюджет!C$11+[1]Приложение№2!J224*[1]Бюджет!D$11+[1]Приложение№2!L224*[1]Бюджет!E$11+[1]Приложение№2!M224*[1]Бюджет!F$11+[1]Приложение№2!N224*[1]Бюджет!G$11+[1]Приложение№2!P224*[1]Бюджет!H$11+[1]Приложение№2!R224*[1]Бюджет!I$11+[1]Приложение№2!U224*[1]Бюджет!L$11,"НЕ")</f>
        <v>8478</v>
      </c>
      <c r="X95" s="2" t="s">
        <v>25</v>
      </c>
    </row>
    <row r="96" spans="1:24" x14ac:dyDescent="0.25">
      <c r="A96" s="3" t="s">
        <v>76</v>
      </c>
      <c r="B96" s="3" t="s">
        <v>33</v>
      </c>
      <c r="C96" s="3" t="s">
        <v>23</v>
      </c>
      <c r="D96" s="3" t="s">
        <v>27</v>
      </c>
      <c r="E96" s="4">
        <v>1</v>
      </c>
      <c r="F96" s="5">
        <v>72</v>
      </c>
      <c r="G96" s="5">
        <v>61.4</v>
      </c>
      <c r="H96" s="5">
        <v>8.5399999999999991</v>
      </c>
      <c r="I96" s="5">
        <v>45.14</v>
      </c>
      <c r="J96" s="5">
        <v>3.09</v>
      </c>
      <c r="K96" s="5">
        <v>56.769999999999996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2.97</v>
      </c>
      <c r="S96" s="5">
        <v>1.19</v>
      </c>
      <c r="T96" s="5">
        <v>3.44</v>
      </c>
      <c r="U96" s="5">
        <f t="shared" si="4"/>
        <v>1.6599999999999997</v>
      </c>
      <c r="V96" s="6"/>
      <c r="W96">
        <f>IF(D96="ела",H96*[1]Бюджет!B$7+[1]Приложение№2!I225*[1]Бюджет!C$7+[1]Приложение№2!J225*[1]Бюджет!D$7+[1]Приложение№2!L225*[1]Бюджет!E$7+[1]Приложение№2!M225*[1]Бюджет!F$7+[1]Приложение№2!N225*[1]Бюджет!G$7+[1]Приложение№2!P225*[1]Бюджет!H$7+[1]Приложение№2!R225*[1]Бюджет!I$7+[1]Приложение№2!U225*[1]Бюджет!L$7,"НЕ")</f>
        <v>7141.1999999999989</v>
      </c>
      <c r="X96" s="2" t="s">
        <v>25</v>
      </c>
    </row>
    <row r="97" spans="1:24" x14ac:dyDescent="0.25">
      <c r="A97" s="3" t="s">
        <v>76</v>
      </c>
      <c r="B97" s="3" t="s">
        <v>33</v>
      </c>
      <c r="C97" s="3" t="s">
        <v>23</v>
      </c>
      <c r="D97" s="3" t="s">
        <v>24</v>
      </c>
      <c r="E97" s="4">
        <v>0.7</v>
      </c>
      <c r="F97" s="5">
        <v>40</v>
      </c>
      <c r="G97" s="5">
        <v>27.189999999999998</v>
      </c>
      <c r="H97" s="5">
        <v>0</v>
      </c>
      <c r="I97" s="5">
        <v>20.149999999999999</v>
      </c>
      <c r="J97" s="5">
        <v>4.43</v>
      </c>
      <c r="K97" s="5">
        <v>24.58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7.32</v>
      </c>
      <c r="S97" s="5">
        <v>0.69</v>
      </c>
      <c r="T97" s="5">
        <v>1.92</v>
      </c>
      <c r="U97" s="5">
        <f t="shared" si="4"/>
        <v>-4.7100000000000009</v>
      </c>
      <c r="V97" s="6"/>
      <c r="W97">
        <f>IF(D97="бб",H97*[1]Бюджет!B$3+[1]Приложение№2!I226*[1]Бюджет!C$3+[1]Приложение№2!J226*[1]Бюджет!D$3+[1]Приложение№2!L226*[1]Бюджет!E$3+[1]Приложение№2!M226*[1]Бюджет!F$3+[1]Приложение№2!N226*[1]Бюджет!G$3+[1]Приложение№2!P226*[1]Бюджет!H$3+[1]Приложение№2!R226*[1]Бюджет!I$3+[1]Приложение№2!U226*[1]Бюджет!L$3,"НЕ")</f>
        <v>2983.5</v>
      </c>
      <c r="X97" s="2" t="s">
        <v>25</v>
      </c>
    </row>
    <row r="98" spans="1:24" x14ac:dyDescent="0.25">
      <c r="A98" s="3" t="s">
        <v>76</v>
      </c>
      <c r="B98" s="3" t="s">
        <v>33</v>
      </c>
      <c r="C98" s="3" t="s">
        <v>23</v>
      </c>
      <c r="D98" s="3" t="s">
        <v>30</v>
      </c>
      <c r="E98" s="4">
        <v>0.3</v>
      </c>
      <c r="F98" s="5">
        <v>35</v>
      </c>
      <c r="G98" s="5">
        <v>34.870000000000005</v>
      </c>
      <c r="H98" s="5">
        <v>0</v>
      </c>
      <c r="I98" s="5">
        <v>8.34</v>
      </c>
      <c r="J98" s="5">
        <v>0</v>
      </c>
      <c r="K98" s="5">
        <v>8.34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22.21</v>
      </c>
      <c r="T98" s="5">
        <v>4.32</v>
      </c>
      <c r="U98" s="5">
        <f t="shared" si="4"/>
        <v>26.53</v>
      </c>
      <c r="V98" s="6"/>
      <c r="W98">
        <f>IF(D98="бк",H98*[1]Бюджет!B$15+[1]Приложение№2!I227*[1]Бюджет!C$15+[1]Приложение№2!J227*[1]Бюджет!D$15+[1]Приложение№2!L227*[1]Бюджет!E$15+[1]Приложение№2!M227*[1]Бюджет!F$15+[1]Приложение№2!N227*[1]Бюджет!G$15+[1]Приложение№2!P227*[1]Бюджет!H$15+[1]Приложение№2!R227*[1]Бюджет!I$15+[1]Приложение№2!U227*[1]Бюджет!L$15,"НЕ")</f>
        <v>3039.8</v>
      </c>
      <c r="X98" s="2" t="s">
        <v>25</v>
      </c>
    </row>
    <row r="99" spans="1:24" x14ac:dyDescent="0.25">
      <c r="A99" s="3" t="s">
        <v>77</v>
      </c>
      <c r="B99" s="3" t="s">
        <v>33</v>
      </c>
      <c r="C99" s="3" t="s">
        <v>23</v>
      </c>
      <c r="D99" s="3" t="s">
        <v>24</v>
      </c>
      <c r="E99" s="4">
        <v>1.3</v>
      </c>
      <c r="F99" s="5">
        <v>121</v>
      </c>
      <c r="G99" s="5">
        <v>96.97</v>
      </c>
      <c r="H99" s="5">
        <v>0</v>
      </c>
      <c r="I99" s="5">
        <v>67.02</v>
      </c>
      <c r="J99" s="5">
        <v>21.34</v>
      </c>
      <c r="K99" s="5">
        <v>88.36</v>
      </c>
      <c r="L99" s="5">
        <v>0</v>
      </c>
      <c r="M99" s="5">
        <v>1.7</v>
      </c>
      <c r="N99" s="5">
        <v>0</v>
      </c>
      <c r="O99" s="5">
        <v>1.7</v>
      </c>
      <c r="P99" s="5">
        <v>0</v>
      </c>
      <c r="Q99" s="5">
        <v>0</v>
      </c>
      <c r="R99" s="5">
        <v>6</v>
      </c>
      <c r="S99" s="5">
        <v>1.1200000000000001</v>
      </c>
      <c r="T99" s="5">
        <v>5.79</v>
      </c>
      <c r="U99" s="5">
        <f t="shared" si="4"/>
        <v>0.91000000000000014</v>
      </c>
      <c r="V99" s="6"/>
      <c r="W99">
        <f>IF(D99="бб",H99*[1]Бюджет!B$3+[1]Приложение№2!I232*[1]Бюджет!C$3+[1]Приложение№2!J232*[1]Бюджет!D$3+[1]Приложение№2!L232*[1]Бюджет!E$3+[1]Приложение№2!M232*[1]Бюджет!F$3+[1]Приложение№2!N232*[1]Бюджет!G$3+[1]Приложение№2!P232*[1]Бюджет!H$3+[1]Приложение№2!R232*[1]Бюджет!I$3+[1]Приложение№2!U232*[1]Бюджет!L$3,"НЕ")</f>
        <v>10030.6</v>
      </c>
      <c r="X99" s="2" t="s">
        <v>25</v>
      </c>
    </row>
    <row r="100" spans="1:24" x14ac:dyDescent="0.25">
      <c r="A100" s="3" t="s">
        <v>78</v>
      </c>
      <c r="B100" s="3" t="s">
        <v>33</v>
      </c>
      <c r="C100" s="3" t="s">
        <v>23</v>
      </c>
      <c r="D100" s="3" t="s">
        <v>26</v>
      </c>
      <c r="E100" s="4">
        <v>1.5</v>
      </c>
      <c r="F100" s="5">
        <v>153</v>
      </c>
      <c r="G100" s="5">
        <v>123.86000000000001</v>
      </c>
      <c r="H100" s="5">
        <v>9.82</v>
      </c>
      <c r="I100" s="5">
        <v>93.29</v>
      </c>
      <c r="J100" s="5">
        <v>11.43</v>
      </c>
      <c r="K100" s="5">
        <v>114.54000000000002</v>
      </c>
      <c r="L100" s="5">
        <v>0</v>
      </c>
      <c r="M100" s="5">
        <v>0.1</v>
      </c>
      <c r="N100" s="5">
        <v>0</v>
      </c>
      <c r="O100" s="5">
        <v>0.1</v>
      </c>
      <c r="P100" s="5">
        <v>0</v>
      </c>
      <c r="Q100" s="5">
        <v>0</v>
      </c>
      <c r="R100" s="5">
        <v>10</v>
      </c>
      <c r="S100" s="5">
        <v>1.92</v>
      </c>
      <c r="T100" s="5">
        <v>7.3</v>
      </c>
      <c r="U100" s="5">
        <f t="shared" si="4"/>
        <v>-0.78000000000000025</v>
      </c>
      <c r="V100" s="6"/>
      <c r="W100">
        <f>IF(D100="см",H100*[1]Бюджет!B$11+[1]Приложение№2!I233*[1]Бюджет!C$11+[1]Приложение№2!J233*[1]Бюджет!D$11+[1]Приложение№2!L233*[1]Бюджет!E$11+[1]Приложение№2!M233*[1]Бюджет!F$11+[1]Приложение№2!N233*[1]Бюджет!G$11+[1]Приложение№2!P233*[1]Бюджет!H$11+[1]Приложение№2!R233*[1]Бюджет!I$11+[1]Приложение№2!U233*[1]Бюджет!L$11,"НЕ")</f>
        <v>14401.5</v>
      </c>
      <c r="X100" s="2" t="s">
        <v>25</v>
      </c>
    </row>
    <row r="101" spans="1:24" x14ac:dyDescent="0.25">
      <c r="A101" s="3" t="s">
        <v>78</v>
      </c>
      <c r="B101" s="3" t="s">
        <v>33</v>
      </c>
      <c r="C101" s="3" t="s">
        <v>23</v>
      </c>
      <c r="D101" s="3" t="s">
        <v>24</v>
      </c>
      <c r="E101" s="4">
        <v>0.8</v>
      </c>
      <c r="F101" s="5">
        <v>69</v>
      </c>
      <c r="G101" s="5">
        <v>53.980000000000004</v>
      </c>
      <c r="H101" s="5">
        <v>0</v>
      </c>
      <c r="I101" s="5">
        <v>36.71</v>
      </c>
      <c r="J101" s="5">
        <v>9.84</v>
      </c>
      <c r="K101" s="5">
        <v>46.55</v>
      </c>
      <c r="L101" s="5">
        <v>0</v>
      </c>
      <c r="M101" s="5">
        <v>0.2</v>
      </c>
      <c r="N101" s="5">
        <v>0</v>
      </c>
      <c r="O101" s="5">
        <v>0.2</v>
      </c>
      <c r="P101" s="5">
        <v>0</v>
      </c>
      <c r="Q101" s="5">
        <v>0</v>
      </c>
      <c r="R101" s="5">
        <v>4</v>
      </c>
      <c r="S101" s="5">
        <v>1</v>
      </c>
      <c r="T101" s="5">
        <v>6.23</v>
      </c>
      <c r="U101" s="5">
        <f t="shared" si="4"/>
        <v>3.2300000000000004</v>
      </c>
      <c r="V101" s="6"/>
      <c r="W101">
        <f>IF(D101="бб",H101*[1]Бюджет!B$3+[1]Приложение№2!I234*[1]Бюджет!C$3+[1]Приложение№2!J234*[1]Бюджет!D$3+[1]Приложение№2!L234*[1]Бюджет!E$3+[1]Приложение№2!M234*[1]Бюджет!F$3+[1]Приложение№2!N234*[1]Бюджет!G$3+[1]Приложение№2!P234*[1]Бюджет!H$3+[1]Приложение№2!R234*[1]Бюджет!I$3+[1]Приложение№2!U234*[1]Бюджет!L$3,"НЕ")</f>
        <v>5439.3</v>
      </c>
      <c r="X101" s="2" t="s">
        <v>25</v>
      </c>
    </row>
    <row r="102" spans="1:24" x14ac:dyDescent="0.25">
      <c r="A102" s="3" t="s">
        <v>78</v>
      </c>
      <c r="B102" s="3" t="s">
        <v>33</v>
      </c>
      <c r="C102" s="3" t="s">
        <v>23</v>
      </c>
      <c r="D102" s="3" t="s">
        <v>30</v>
      </c>
      <c r="E102" s="4">
        <v>0.2</v>
      </c>
      <c r="F102" s="5">
        <v>21</v>
      </c>
      <c r="G102" s="5">
        <v>18.8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18.8</v>
      </c>
      <c r="T102" s="5">
        <v>0</v>
      </c>
      <c r="U102" s="5">
        <f t="shared" si="4"/>
        <v>18.8</v>
      </c>
      <c r="V102" s="6"/>
      <c r="W102">
        <f>IF(D102="бк",H102*[1]Бюджет!B$15+[1]Приложение№2!I235*[1]Бюджет!C$15+[1]Приложение№2!J235*[1]Бюджет!D$15+[1]Приложение№2!L235*[1]Бюджет!E$15+[1]Приложение№2!M235*[1]Бюджет!F$15+[1]Приложение№2!N235*[1]Бюджет!G$15+[1]Приложение№2!P235*[1]Бюджет!H$15+[1]Приложение№2!R235*[1]Бюджет!I$15+[1]Приложение№2!U235*[1]Бюджет!L$15,"НЕ")</f>
        <v>1504</v>
      </c>
      <c r="X102" s="2" t="s">
        <v>25</v>
      </c>
    </row>
    <row r="103" spans="1:24" x14ac:dyDescent="0.25">
      <c r="A103" s="3" t="s">
        <v>79</v>
      </c>
      <c r="B103" s="3" t="s">
        <v>33</v>
      </c>
      <c r="C103" s="3" t="s">
        <v>23</v>
      </c>
      <c r="D103" s="3" t="s">
        <v>26</v>
      </c>
      <c r="E103" s="4">
        <v>1.7</v>
      </c>
      <c r="F103" s="5">
        <v>121</v>
      </c>
      <c r="G103" s="5">
        <v>98.03</v>
      </c>
      <c r="H103" s="5">
        <v>4.95</v>
      </c>
      <c r="I103" s="5">
        <v>72.72</v>
      </c>
      <c r="J103" s="5">
        <v>10.35</v>
      </c>
      <c r="K103" s="5">
        <v>88.02</v>
      </c>
      <c r="L103" s="5">
        <v>0</v>
      </c>
      <c r="M103" s="5">
        <v>0.5</v>
      </c>
      <c r="N103" s="5">
        <v>0</v>
      </c>
      <c r="O103" s="5">
        <v>0.5</v>
      </c>
      <c r="P103" s="5">
        <v>0</v>
      </c>
      <c r="Q103" s="5">
        <v>0</v>
      </c>
      <c r="R103" s="5">
        <v>8</v>
      </c>
      <c r="S103" s="5">
        <v>1.6</v>
      </c>
      <c r="T103" s="5">
        <v>7.91</v>
      </c>
      <c r="U103" s="5">
        <f t="shared" si="4"/>
        <v>1.5099999999999998</v>
      </c>
      <c r="V103" s="6"/>
      <c r="W103">
        <f>IF(D103="см",H103*[1]Бюджет!B$11+[1]Приложение№2!I236*[1]Бюджет!C$11+[1]Приложение№2!J236*[1]Бюджет!D$11+[1]Приложение№2!L236*[1]Бюджет!E$11+[1]Приложение№2!M236*[1]Бюджет!F$11+[1]Приложение№2!N236*[1]Бюджет!G$11+[1]Приложение№2!P236*[1]Бюджет!H$11+[1]Приложение№2!R236*[1]Бюджет!I$11+[1]Приложение№2!U236*[1]Бюджет!L$11,"НЕ")</f>
        <v>11148.8</v>
      </c>
      <c r="X103" s="2" t="s">
        <v>25</v>
      </c>
    </row>
    <row r="104" spans="1:24" x14ac:dyDescent="0.25">
      <c r="A104" s="3" t="s">
        <v>79</v>
      </c>
      <c r="B104" s="3" t="s">
        <v>33</v>
      </c>
      <c r="C104" s="3" t="s">
        <v>23</v>
      </c>
      <c r="D104" s="3" t="s">
        <v>24</v>
      </c>
      <c r="E104" s="4">
        <v>1.2</v>
      </c>
      <c r="F104" s="5">
        <v>80</v>
      </c>
      <c r="G104" s="5">
        <v>61.940000000000005</v>
      </c>
      <c r="H104" s="5">
        <v>0</v>
      </c>
      <c r="I104" s="5">
        <v>41.1</v>
      </c>
      <c r="J104" s="5">
        <v>15.24</v>
      </c>
      <c r="K104" s="5">
        <v>56.34</v>
      </c>
      <c r="L104" s="5">
        <v>0</v>
      </c>
      <c r="M104" s="5">
        <v>0.6</v>
      </c>
      <c r="N104" s="5">
        <v>0</v>
      </c>
      <c r="O104" s="5">
        <v>0.6</v>
      </c>
      <c r="P104" s="5">
        <v>0</v>
      </c>
      <c r="Q104" s="5">
        <v>0</v>
      </c>
      <c r="R104" s="5">
        <v>5.2</v>
      </c>
      <c r="S104" s="5">
        <v>1.2</v>
      </c>
      <c r="T104" s="5">
        <v>3.8</v>
      </c>
      <c r="U104" s="5">
        <f t="shared" si="4"/>
        <v>-0.20000000000000018</v>
      </c>
      <c r="V104" s="6"/>
      <c r="W104">
        <f>IF(D104="бб",H104*[1]Бюджет!B$3+[1]Приложение№2!I237*[1]Бюджет!C$3+[1]Приложение№2!J237*[1]Бюджет!D$3+[1]Приложение№2!L237*[1]Бюджет!E$3+[1]Приложение№2!M237*[1]Бюджет!F$3+[1]Приложение№2!N237*[1]Бюджет!G$3+[1]Приложение№2!P237*[1]Бюджет!H$3+[1]Приложение№2!R237*[1]Бюджет!I$3+[1]Приложение№2!U237*[1]Бюджет!L$3,"НЕ")</f>
        <v>6425</v>
      </c>
      <c r="X104" s="2" t="s">
        <v>25</v>
      </c>
    </row>
    <row r="105" spans="1:24" x14ac:dyDescent="0.25">
      <c r="A105" s="3" t="s">
        <v>80</v>
      </c>
      <c r="B105" s="3" t="s">
        <v>33</v>
      </c>
      <c r="C105" s="3" t="s">
        <v>23</v>
      </c>
      <c r="D105" s="3" t="s">
        <v>24</v>
      </c>
      <c r="E105" s="4">
        <v>0.7</v>
      </c>
      <c r="F105" s="5">
        <v>71</v>
      </c>
      <c r="G105" s="5">
        <v>56.83</v>
      </c>
      <c r="H105" s="5">
        <v>0</v>
      </c>
      <c r="I105" s="5">
        <v>37.19</v>
      </c>
      <c r="J105" s="5">
        <v>11.83</v>
      </c>
      <c r="K105" s="5">
        <v>49.019999999999996</v>
      </c>
      <c r="L105" s="5">
        <v>0</v>
      </c>
      <c r="M105" s="5">
        <v>0.25</v>
      </c>
      <c r="N105" s="5">
        <v>0</v>
      </c>
      <c r="O105" s="5">
        <v>0.25</v>
      </c>
      <c r="P105" s="5">
        <v>0</v>
      </c>
      <c r="Q105" s="5">
        <v>0</v>
      </c>
      <c r="R105" s="5">
        <v>2.97</v>
      </c>
      <c r="S105" s="5">
        <v>1.1299999999999999</v>
      </c>
      <c r="T105" s="5">
        <v>6.43</v>
      </c>
      <c r="U105" s="5">
        <f t="shared" si="4"/>
        <v>4.59</v>
      </c>
      <c r="V105" s="6"/>
      <c r="W105">
        <f>IF(D105="бб",H105*[1]Бюджет!B$3+[1]Приложение№2!I238*[1]Бюджет!C$3+[1]Приложение№2!J238*[1]Бюджет!D$3+[1]Приложение№2!L238*[1]Бюджет!E$3+[1]Приложение№2!M238*[1]Бюджет!F$3+[1]Приложение№2!N238*[1]Бюджет!G$3+[1]Приложение№2!P238*[1]Бюджет!H$3+[1]Приложение№2!R238*[1]Бюджет!I$3+[1]Приложение№2!U238*[1]Бюджет!L$3,"НЕ")</f>
        <v>5675.4</v>
      </c>
      <c r="X105" s="2" t="s">
        <v>25</v>
      </c>
    </row>
    <row r="106" spans="1:24" x14ac:dyDescent="0.25">
      <c r="A106" s="3" t="s">
        <v>80</v>
      </c>
      <c r="B106" s="3" t="s">
        <v>33</v>
      </c>
      <c r="C106" s="3" t="s">
        <v>23</v>
      </c>
      <c r="D106" s="3" t="s">
        <v>26</v>
      </c>
      <c r="E106" s="4">
        <v>0.4</v>
      </c>
      <c r="F106" s="5">
        <v>43</v>
      </c>
      <c r="G106" s="5">
        <v>34.980000000000004</v>
      </c>
      <c r="H106" s="5">
        <v>0</v>
      </c>
      <c r="I106" s="5">
        <v>27.1</v>
      </c>
      <c r="J106" s="5">
        <v>4.18</v>
      </c>
      <c r="K106" s="5">
        <v>31.28</v>
      </c>
      <c r="L106" s="5">
        <v>0</v>
      </c>
      <c r="M106" s="5">
        <v>0.2</v>
      </c>
      <c r="N106" s="5">
        <v>0</v>
      </c>
      <c r="O106" s="5">
        <v>0.2</v>
      </c>
      <c r="P106" s="5">
        <v>0</v>
      </c>
      <c r="Q106" s="5">
        <v>0</v>
      </c>
      <c r="R106" s="5">
        <v>3.14</v>
      </c>
      <c r="S106" s="5">
        <v>0.66</v>
      </c>
      <c r="T106" s="5">
        <v>2.84</v>
      </c>
      <c r="U106" s="5">
        <f t="shared" si="4"/>
        <v>0.35999999999999988</v>
      </c>
      <c r="V106" s="6"/>
      <c r="W106">
        <f>IF(D106="см",H106*[1]Бюджет!B$11+[1]Приложение№2!I239*[1]Бюджет!C$11+[1]Приложение№2!J239*[1]Бюджет!D$11+[1]Приложение№2!L239*[1]Бюджет!E$11+[1]Приложение№2!M239*[1]Бюджет!F$11+[1]Приложение№2!N239*[1]Бюджет!G$11+[1]Приложение№2!P239*[1]Бюджет!H$11+[1]Приложение№2!R239*[1]Бюджет!I$11+[1]Приложение№2!U239*[1]Бюджет!L$11,"НЕ")</f>
        <v>3954.0000000000005</v>
      </c>
      <c r="X106" s="2" t="s">
        <v>25</v>
      </c>
    </row>
    <row r="107" spans="1:24" x14ac:dyDescent="0.25">
      <c r="A107" s="3" t="s">
        <v>80</v>
      </c>
      <c r="B107" s="3" t="s">
        <v>33</v>
      </c>
      <c r="C107" s="3" t="s">
        <v>23</v>
      </c>
      <c r="D107" s="3" t="s">
        <v>27</v>
      </c>
      <c r="E107" s="4">
        <v>0.4</v>
      </c>
      <c r="F107" s="5">
        <v>35</v>
      </c>
      <c r="G107" s="5">
        <v>28.92</v>
      </c>
      <c r="H107" s="5">
        <v>0</v>
      </c>
      <c r="I107" s="5">
        <v>18.989999999999998</v>
      </c>
      <c r="J107" s="5">
        <v>6.46</v>
      </c>
      <c r="K107" s="5">
        <v>25.45</v>
      </c>
      <c r="L107" s="5">
        <v>0</v>
      </c>
      <c r="M107" s="5">
        <v>0.12</v>
      </c>
      <c r="N107" s="5">
        <v>0</v>
      </c>
      <c r="O107" s="5">
        <v>0.12</v>
      </c>
      <c r="P107" s="5">
        <v>0</v>
      </c>
      <c r="Q107" s="5">
        <v>0</v>
      </c>
      <c r="R107" s="5">
        <v>2.44</v>
      </c>
      <c r="S107" s="5">
        <v>1.07</v>
      </c>
      <c r="T107" s="5">
        <v>2.2799999999999998</v>
      </c>
      <c r="U107" s="5">
        <f t="shared" si="4"/>
        <v>0.90999999999999992</v>
      </c>
      <c r="V107" s="6"/>
      <c r="W107">
        <f>IF(D107="ела",H107*[1]Бюджет!B$7+[1]Приложение№2!I240*[1]Бюджет!C$7+[1]Приложение№2!J240*[1]Бюджет!D$7+[1]Приложение№2!L240*[1]Бюджет!E$7+[1]Приложение№2!M240*[1]Бюджет!F$7+[1]Приложение№2!N240*[1]Бюджет!G$7+[1]Приложение№2!P240*[1]Бюджет!H$7+[1]Приложение№2!R240*[1]Бюджет!I$7+[1]Приложение№2!U240*[1]Бюджет!L$7,"НЕ")</f>
        <v>3201.4</v>
      </c>
      <c r="X107" s="2" t="s">
        <v>25</v>
      </c>
    </row>
    <row r="108" spans="1:24" x14ac:dyDescent="0.25">
      <c r="A108" s="3" t="s">
        <v>80</v>
      </c>
      <c r="B108" s="3" t="s">
        <v>33</v>
      </c>
      <c r="C108" s="3" t="s">
        <v>23</v>
      </c>
      <c r="D108" s="3" t="s">
        <v>30</v>
      </c>
      <c r="E108" s="4">
        <v>0.3</v>
      </c>
      <c r="F108" s="5">
        <v>39</v>
      </c>
      <c r="G108" s="5">
        <v>38.369999999999997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33.659999999999997</v>
      </c>
      <c r="T108" s="5">
        <v>4.71</v>
      </c>
      <c r="U108" s="5">
        <f t="shared" si="4"/>
        <v>38.369999999999997</v>
      </c>
      <c r="V108" s="6"/>
      <c r="W108">
        <f>IF(D108="бк",H108*[1]Бюджет!B$15+[1]Приложение№2!I241*[1]Бюджет!C$15+[1]Приложение№2!J241*[1]Бюджет!D$15+[1]Приложение№2!L241*[1]Бюджет!E$15+[1]Приложение№2!M241*[1]Бюджет!F$15+[1]Приложение№2!N241*[1]Бюджет!G$15+[1]Приложение№2!P241*[1]Бюджет!H$15+[1]Приложение№2!R241*[1]Бюджет!I$15+[1]Приложение№2!U241*[1]Бюджет!L$15,"НЕ")</f>
        <v>3069.6</v>
      </c>
      <c r="X108" s="2" t="s">
        <v>25</v>
      </c>
    </row>
    <row r="109" spans="1:24" x14ac:dyDescent="0.25">
      <c r="A109" s="3" t="s">
        <v>82</v>
      </c>
      <c r="B109" s="3" t="s">
        <v>33</v>
      </c>
      <c r="C109" s="3" t="s">
        <v>61</v>
      </c>
      <c r="D109" s="3" t="s">
        <v>26</v>
      </c>
      <c r="E109" s="4">
        <v>1.7</v>
      </c>
      <c r="F109" s="5">
        <v>94</v>
      </c>
      <c r="G109" s="5">
        <v>83.860000000000014</v>
      </c>
      <c r="H109" s="5">
        <v>11.71</v>
      </c>
      <c r="I109" s="5">
        <v>47.17</v>
      </c>
      <c r="J109" s="5">
        <v>3.64</v>
      </c>
      <c r="K109" s="5">
        <v>62.52</v>
      </c>
      <c r="L109" s="5">
        <v>0</v>
      </c>
      <c r="M109" s="5">
        <v>0.13</v>
      </c>
      <c r="N109" s="5">
        <v>0</v>
      </c>
      <c r="O109" s="5">
        <v>0.13</v>
      </c>
      <c r="P109" s="5">
        <v>0</v>
      </c>
      <c r="Q109" s="5">
        <v>0</v>
      </c>
      <c r="R109" s="5">
        <v>6</v>
      </c>
      <c r="S109" s="5">
        <v>16.72</v>
      </c>
      <c r="T109" s="5">
        <v>4.49</v>
      </c>
      <c r="U109" s="5">
        <v>21.21</v>
      </c>
      <c r="V109" s="6"/>
      <c r="W109">
        <f>IF(D109="см",H109*[1]Бюджет!B$11+[1]Приложение№2!I242*[1]Бюджет!C$11+[1]Приложение№2!J242*[1]Бюджет!D$11+[1]Приложение№2!L242*[1]Бюджет!E$11+[1]Приложение№2!M242*[1]Бюджет!F$11+[1]Приложение№2!N242*[1]Бюджет!G$11+[1]Приложение№2!P242*[1]Бюджет!H$11+[1]Приложение№2!R242*[1]Бюджет!I$11+[1]Приложение№2!U242*[1]Бюджет!L$11,"НЕ")</f>
        <v>71494.7</v>
      </c>
      <c r="X109" s="2" t="s">
        <v>25</v>
      </c>
    </row>
    <row r="110" spans="1:24" x14ac:dyDescent="0.25">
      <c r="A110" s="20" t="s">
        <v>82</v>
      </c>
      <c r="B110" s="20" t="s">
        <v>33</v>
      </c>
      <c r="C110" s="20" t="s">
        <v>61</v>
      </c>
      <c r="D110" s="20" t="s">
        <v>27</v>
      </c>
      <c r="E110" s="21">
        <v>0.9</v>
      </c>
      <c r="F110" s="22">
        <v>131</v>
      </c>
      <c r="G110" s="22">
        <v>118.3</v>
      </c>
      <c r="H110" s="22">
        <v>16.079999999999998</v>
      </c>
      <c r="I110" s="22">
        <v>73.58</v>
      </c>
      <c r="J110" s="22">
        <v>5.31</v>
      </c>
      <c r="K110" s="22">
        <v>94.97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6</v>
      </c>
      <c r="S110" s="22">
        <v>17.079999999999998</v>
      </c>
      <c r="T110" s="22">
        <v>6.25</v>
      </c>
      <c r="U110" s="22">
        <v>23.33</v>
      </c>
      <c r="V110" s="6"/>
      <c r="W110">
        <f>IF(D110="ела",H110*[1]Бюджет!B$7+[1]Приложение№2!I243*[1]Бюджет!C$7+[1]Приложение№2!J243*[1]Бюджет!D$7+[1]Приложение№2!L243*[1]Бюджет!E$7+[1]Приложение№2!M243*[1]Бюджет!F$7+[1]Приложение№2!N243*[1]Бюджет!G$7+[1]Приложение№2!P243*[1]Бюджет!H$7+[1]Приложение№2!R243*[1]Бюджет!I$7+[1]Приложение№2!U243*[1]Бюджет!L$7,"НЕ")</f>
        <v>12372.8</v>
      </c>
      <c r="X110" s="2" t="s">
        <v>25</v>
      </c>
    </row>
    <row r="111" spans="1:24" x14ac:dyDescent="0.25">
      <c r="A111" s="35" t="s">
        <v>29</v>
      </c>
      <c r="B111" s="35"/>
      <c r="C111" s="35"/>
      <c r="D111" s="35"/>
      <c r="E111" s="13">
        <f>SUM(E61:E110)</f>
        <v>126.90000000000003</v>
      </c>
      <c r="F111" s="14">
        <f>SUM(F61:F110)</f>
        <v>8315</v>
      </c>
      <c r="G111" s="14">
        <f t="shared" ref="G111:U111" si="5">SUM(G61:G110)</f>
        <v>6887.4199999999983</v>
      </c>
      <c r="H111" s="14">
        <f t="shared" si="5"/>
        <v>579.12</v>
      </c>
      <c r="I111" s="14">
        <f t="shared" si="5"/>
        <v>4275.8399999999992</v>
      </c>
      <c r="J111" s="14">
        <f t="shared" si="5"/>
        <v>1123.33</v>
      </c>
      <c r="K111" s="14">
        <f t="shared" si="5"/>
        <v>5978.2900000000009</v>
      </c>
      <c r="L111" s="14">
        <f t="shared" si="5"/>
        <v>0</v>
      </c>
      <c r="M111" s="14">
        <f t="shared" si="5"/>
        <v>108.3</v>
      </c>
      <c r="N111" s="14">
        <f t="shared" si="5"/>
        <v>0</v>
      </c>
      <c r="O111" s="14">
        <f t="shared" si="5"/>
        <v>108.3</v>
      </c>
      <c r="P111" s="14">
        <f t="shared" si="5"/>
        <v>0</v>
      </c>
      <c r="Q111" s="14">
        <f t="shared" si="5"/>
        <v>0</v>
      </c>
      <c r="R111" s="14">
        <f t="shared" si="5"/>
        <v>537.37000000000012</v>
      </c>
      <c r="S111" s="14">
        <f t="shared" si="5"/>
        <v>280.75999999999993</v>
      </c>
      <c r="T111" s="14">
        <f t="shared" si="5"/>
        <v>520.07000000000005</v>
      </c>
      <c r="U111" s="14">
        <f t="shared" si="5"/>
        <v>275.46000000000004</v>
      </c>
      <c r="V111" s="15">
        <f>SUM(W61:W110)</f>
        <v>829986</v>
      </c>
    </row>
    <row r="112" spans="1:24" ht="8.25" customHeight="1" x14ac:dyDescent="0.25">
      <c r="A112" s="16"/>
      <c r="B112" s="16"/>
      <c r="C112" s="16"/>
      <c r="D112" s="16"/>
      <c r="E112" s="17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9"/>
    </row>
    <row r="113" spans="1:22" x14ac:dyDescent="0.25">
      <c r="A113" s="35" t="s">
        <v>81</v>
      </c>
      <c r="B113" s="35"/>
      <c r="C113" s="35"/>
      <c r="D113" s="35"/>
      <c r="E113" s="13">
        <f>SUM(E26,E59,E111)</f>
        <v>204.50000000000003</v>
      </c>
      <c r="F113" s="14">
        <f>SUM(F26,F59,F111)</f>
        <v>12566</v>
      </c>
      <c r="G113" s="14">
        <f t="shared" ref="G113:U113" si="6">SUM(G26,G59,G111)</f>
        <v>10595.419999999998</v>
      </c>
      <c r="H113" s="14">
        <f t="shared" si="6"/>
        <v>611.12</v>
      </c>
      <c r="I113" s="14">
        <f t="shared" si="6"/>
        <v>4833.8399999999992</v>
      </c>
      <c r="J113" s="14">
        <f t="shared" si="6"/>
        <v>1559.33</v>
      </c>
      <c r="K113" s="14">
        <f t="shared" si="6"/>
        <v>7004.2900000000009</v>
      </c>
      <c r="L113" s="14">
        <f t="shared" si="6"/>
        <v>69</v>
      </c>
      <c r="M113" s="14">
        <f t="shared" si="6"/>
        <v>174.3</v>
      </c>
      <c r="N113" s="14">
        <f t="shared" si="6"/>
        <v>23</v>
      </c>
      <c r="O113" s="14">
        <f t="shared" si="6"/>
        <v>266.3</v>
      </c>
      <c r="P113" s="14">
        <f t="shared" si="6"/>
        <v>36</v>
      </c>
      <c r="Q113" s="14">
        <f t="shared" si="6"/>
        <v>36</v>
      </c>
      <c r="R113" s="14">
        <f t="shared" si="6"/>
        <v>1382.3700000000001</v>
      </c>
      <c r="S113" s="14">
        <f t="shared" si="6"/>
        <v>2694.7599999999998</v>
      </c>
      <c r="T113" s="14">
        <f t="shared" si="6"/>
        <v>594.07000000000005</v>
      </c>
      <c r="U113" s="14">
        <f t="shared" si="6"/>
        <v>1918.46</v>
      </c>
      <c r="V113" s="15">
        <f>SUM(V3:V111)</f>
        <v>1113351</v>
      </c>
    </row>
    <row r="117" spans="1:22" x14ac:dyDescent="0.25">
      <c r="A117" s="7" t="s">
        <v>83</v>
      </c>
    </row>
    <row r="118" spans="1:22" x14ac:dyDescent="0.25">
      <c r="B118" s="7" t="s">
        <v>84</v>
      </c>
    </row>
    <row r="119" spans="1:22" x14ac:dyDescent="0.25">
      <c r="B119" s="7" t="s">
        <v>85</v>
      </c>
    </row>
  </sheetData>
  <sheetProtection sheet="1" formatCells="0" formatColumns="0" formatRows="0" insertColumns="0" insertRows="0" insertHyperlinks="0" deleteColumns="0" deleteRows="0" sort="0" autoFilter="0" pivotTables="0"/>
  <autoFilter ref="A2:V113" xr:uid="{07BE4866-71E0-4597-9C14-03040560D244}"/>
  <mergeCells count="5">
    <mergeCell ref="A1:V1"/>
    <mergeCell ref="A26:D26"/>
    <mergeCell ref="A113:D113"/>
    <mergeCell ref="A111:D111"/>
    <mergeCell ref="A59:D59"/>
  </mergeCells>
  <conditionalFormatting sqref="F3:F25">
    <cfRule type="cellIs" dxfId="2" priority="13" operator="lessThan">
      <formula>G3</formula>
    </cfRule>
  </conditionalFormatting>
  <conditionalFormatting sqref="F28:F58">
    <cfRule type="cellIs" dxfId="1" priority="5" operator="lessThan">
      <formula>G28</formula>
    </cfRule>
  </conditionalFormatting>
  <conditionalFormatting sqref="F61:F110">
    <cfRule type="cellIs" dxfId="0" priority="1" operator="lessThan">
      <formula>G61</formula>
    </cfRule>
  </conditionalFormatting>
  <pageMargins left="0.25" right="0.25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Elisaveta Barzanova</dc:creator>
  <cp:lastModifiedBy>Elisaveta Barzanova</cp:lastModifiedBy>
  <cp:lastPrinted>2024-03-14T07:18:14Z</cp:lastPrinted>
  <dcterms:created xsi:type="dcterms:W3CDTF">2024-03-13T11:57:48Z</dcterms:created>
  <dcterms:modified xsi:type="dcterms:W3CDTF">2024-03-14T09:33:35Z</dcterms:modified>
</cp:coreProperties>
</file>